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OCK" sheetId="1" r:id="rId1"/>
  </sheets>
  <definedNames>
    <definedName name="BuiltIn_Print_Area">'ROCK'!$B$636:$I$678</definedName>
    <definedName name="BuiltIn_Print_Titles">'ROCK'!$B$1:$IV$7</definedName>
    <definedName name="_xlnm.Print_Area" localSheetId="0">'ROCK'!$B$641:$H$683</definedName>
    <definedName name="Print_Area_MI">'ROCK'!$B$636:$I$678</definedName>
    <definedName name="_xlnm.Print_Titles" localSheetId="0">'ROCK'!$A:$A</definedName>
    <definedName name="Print_Titles_MI">'ROCK'!$B$1:$IV$7</definedName>
    <definedName name="SHARED_FORMULA_0">#N/A</definedName>
    <definedName name="SHARED_FORMULA_1">#N/A</definedName>
    <definedName name="SHARED_FORMULA_10">#N/A</definedName>
    <definedName name="SHARED_FORMULA_11">#N/A</definedName>
    <definedName name="SHARED_FORMULA_12">#N/A</definedName>
    <definedName name="SHARED_FORMULA_13">#N/A</definedName>
    <definedName name="SHARED_FORMULA_14">#N/A</definedName>
    <definedName name="SHARED_FORMULA_15">#N/A</definedName>
    <definedName name="SHARED_FORMULA_16">#N/A</definedName>
    <definedName name="SHARED_FORMULA_17">#N/A</definedName>
    <definedName name="SHARED_FORMULA_18">#N/A</definedName>
    <definedName name="SHARED_FORMULA_19">#N/A</definedName>
    <definedName name="SHARED_FORMULA_2">#N/A</definedName>
    <definedName name="SHARED_FORMULA_20">#N/A</definedName>
    <definedName name="SHARED_FORMULA_21">#N/A</definedName>
    <definedName name="SHARED_FORMULA_22">#N/A</definedName>
    <definedName name="SHARED_FORMULA_23">#N/A</definedName>
    <definedName name="SHARED_FORMULA_24">#N/A</definedName>
    <definedName name="SHARED_FORMULA_25">#N/A</definedName>
    <definedName name="SHARED_FORMULA_26">#N/A</definedName>
    <definedName name="SHARED_FORMULA_27">#N/A</definedName>
    <definedName name="SHARED_FORMULA_28">#N/A</definedName>
    <definedName name="SHARED_FORMULA_29">#N/A</definedName>
    <definedName name="SHARED_FORMULA_3">#N/A</definedName>
    <definedName name="SHARED_FORMULA_30">#N/A</definedName>
    <definedName name="SHARED_FORMULA_31">#N/A</definedName>
    <definedName name="SHARED_FORMULA_32">#N/A</definedName>
    <definedName name="SHARED_FORMULA_33">#N/A</definedName>
    <definedName name="SHARED_FORMULA_34">#N/A</definedName>
    <definedName name="SHARED_FORMULA_35">#N/A</definedName>
    <definedName name="SHARED_FORMULA_36">#N/A</definedName>
    <definedName name="SHARED_FORMULA_37">#N/A</definedName>
    <definedName name="SHARED_FORMULA_38">#N/A</definedName>
    <definedName name="SHARED_FORMULA_39">#N/A</definedName>
    <definedName name="SHARED_FORMULA_4">#N/A</definedName>
    <definedName name="SHARED_FORMULA_40">#N/A</definedName>
    <definedName name="SHARED_FORMULA_41">#N/A</definedName>
    <definedName name="SHARED_FORMULA_5">#N/A</definedName>
    <definedName name="SHARED_FORMULA_6">#N/A</definedName>
    <definedName name="SHARED_FORMULA_7">#N/A</definedName>
    <definedName name="SHARED_FORMULA_8">#N/A</definedName>
    <definedName name="SHARED_FORMULA_9">#N/A</definedName>
  </definedNames>
  <calcPr fullCalcOnLoad="1"/>
</workbook>
</file>

<file path=xl/sharedStrings.xml><?xml version="1.0" encoding="utf-8"?>
<sst xmlns="http://schemas.openxmlformats.org/spreadsheetml/2006/main" count="2067" uniqueCount="409">
  <si>
    <t xml:space="preserve">                    </t>
  </si>
  <si>
    <t xml:space="preserve">                                                 </t>
  </si>
  <si>
    <t>BUDGET</t>
  </si>
  <si>
    <t xml:space="preserve"> </t>
  </si>
  <si>
    <t>TOWN OF</t>
  </si>
  <si>
    <r>
      <rPr>
        <sz val="10"/>
        <color indexed="8"/>
        <rFont val="Courier"/>
        <family val="0"/>
      </rPr>
      <t>ROCKLAND</t>
    </r>
  </si>
  <si>
    <t>FINAL</t>
  </si>
  <si>
    <t>ACTUAL</t>
  </si>
  <si>
    <t>$ CHANGE</t>
  </si>
  <si>
    <t>% CHANGE</t>
  </si>
  <si>
    <t>ACCOUNTS</t>
  </si>
  <si>
    <t>CODE</t>
  </si>
  <si>
    <t>-</t>
  </si>
  <si>
    <t>GENERAL</t>
  </si>
  <si>
    <t>FUND</t>
  </si>
  <si>
    <t>TOWN BOARD</t>
  </si>
  <si>
    <t>EQUIPMENT</t>
  </si>
  <si>
    <t>CONTRACT</t>
  </si>
  <si>
    <t>TOTAL TOWN BOARD</t>
  </si>
  <si>
    <t>JUSTICES</t>
  </si>
  <si>
    <t>PERSONAL</t>
  </si>
  <si>
    <r>
      <rPr>
        <sz val="10"/>
        <color indexed="8"/>
        <rFont val="Courier"/>
        <family val="0"/>
      </rPr>
      <t>CONTACTUAL</t>
    </r>
  </si>
  <si>
    <t>TOTAL JUST</t>
  </si>
  <si>
    <t>SUPERVISOR</t>
  </si>
  <si>
    <t>CONTRACTUAL</t>
  </si>
  <si>
    <t>TOTAL SUP</t>
  </si>
  <si>
    <r>
      <rPr>
        <sz val="10"/>
        <color indexed="8"/>
        <rFont val="Courier"/>
        <family val="0"/>
      </rPr>
      <t>IND AUD &amp; ACCT.</t>
    </r>
  </si>
  <si>
    <r>
      <rPr>
        <sz val="10"/>
        <color indexed="8"/>
        <rFont val="Courier"/>
        <family val="0"/>
      </rPr>
      <t>TOT AUD</t>
    </r>
  </si>
  <si>
    <t xml:space="preserve">                                                      </t>
  </si>
  <si>
    <t>TOTAL BUD</t>
  </si>
  <si>
    <r>
      <rPr>
        <sz val="10"/>
        <color indexed="8"/>
        <rFont val="Courier"/>
        <family val="0"/>
      </rPr>
      <t>ASSESSSOR</t>
    </r>
  </si>
  <si>
    <t xml:space="preserve">                                              </t>
  </si>
  <si>
    <t>TOT ASSESSOR</t>
  </si>
  <si>
    <t>TOWN CLERK</t>
  </si>
  <si>
    <t>=</t>
  </si>
  <si>
    <t>ATTORNEY</t>
  </si>
  <si>
    <r>
      <rPr>
        <sz val="10"/>
        <color indexed="8"/>
        <rFont val="Courier"/>
        <family val="0"/>
      </rPr>
      <t>CONTRACUTAL</t>
    </r>
  </si>
  <si>
    <t>TOTAL ATTORNEY</t>
  </si>
  <si>
    <t>ENGINEER</t>
  </si>
  <si>
    <t>TOTAL CONTRACTUAL</t>
  </si>
  <si>
    <t>BUILDINGS</t>
  </si>
  <si>
    <t>TOT BUILDINGS</t>
  </si>
  <si>
    <t>CENTRAL PRINTING &amp; MAILING</t>
  </si>
  <si>
    <t>TOT CENT</t>
  </si>
  <si>
    <t>SPECIAL ITEMS</t>
  </si>
  <si>
    <t xml:space="preserve">     </t>
  </si>
  <si>
    <t>CONTINGENT</t>
  </si>
  <si>
    <t>TAXES &amp; A</t>
  </si>
  <si>
    <t>TOTAL SPEC</t>
  </si>
  <si>
    <r>
      <rPr>
        <sz val="10"/>
        <color indexed="8"/>
        <rFont val="Courier"/>
        <family val="0"/>
      </rPr>
      <t>TOTAL GENERAL GOVT</t>
    </r>
  </si>
  <si>
    <t>TRAFFIC CONTROL</t>
  </si>
  <si>
    <t>TOT TRAFFIC</t>
  </si>
  <si>
    <t>CONTROL OF DOGS</t>
  </si>
  <si>
    <t>TOT DOGS</t>
  </si>
  <si>
    <t>DEMOLITION OF UNSAFE BUILDINGS</t>
  </si>
  <si>
    <t xml:space="preserve"> TOT DEMO</t>
  </si>
  <si>
    <t>TOTAL PUBLIC SAFETY</t>
  </si>
  <si>
    <t>HEALTH</t>
  </si>
  <si>
    <r>
      <rPr>
        <sz val="10"/>
        <color indexed="8"/>
        <rFont val="Courier"/>
        <family val="0"/>
      </rPr>
      <t>TOTAL BRD</t>
    </r>
  </si>
  <si>
    <t>REGISTRAR OF VITAL STATISTICS</t>
  </si>
  <si>
    <t xml:space="preserve">  </t>
  </si>
  <si>
    <r>
      <rPr>
        <sz val="10"/>
        <color indexed="8"/>
        <rFont val="Courier"/>
        <family val="0"/>
      </rPr>
      <t>TOTAL REGIS</t>
    </r>
  </si>
  <si>
    <t>AMBULANCE</t>
  </si>
  <si>
    <r>
      <rPr>
        <sz val="10"/>
        <color indexed="8"/>
        <rFont val="Courier"/>
        <family val="0"/>
      </rPr>
      <t>TOTAL AMB</t>
    </r>
  </si>
  <si>
    <t>TOTAL HEALTH</t>
  </si>
  <si>
    <r>
      <rPr>
        <sz val="10"/>
        <color indexed="8"/>
        <rFont val="Courier"/>
        <family val="0"/>
      </rPr>
      <t>TRANSPORATION</t>
    </r>
  </si>
  <si>
    <t>SUPT. OF HIGHWAYS</t>
  </si>
  <si>
    <t>TOT SUP</t>
  </si>
  <si>
    <t>GARAGE</t>
  </si>
  <si>
    <t>TOT GARAGE</t>
  </si>
  <si>
    <t>STREET LIGHTS</t>
  </si>
  <si>
    <t>TOT ST. LIGHT</t>
  </si>
  <si>
    <r>
      <rPr>
        <sz val="10"/>
        <color indexed="8"/>
        <rFont val="Courier"/>
        <family val="0"/>
      </rPr>
      <t>TOTAL TRANSPORATION</t>
    </r>
  </si>
  <si>
    <r>
      <rPr>
        <sz val="10"/>
        <color indexed="8"/>
        <rFont val="Courier"/>
        <family val="0"/>
      </rPr>
      <t>ECONOMIC ASSIT &amp; OPPORTUNITY</t>
    </r>
  </si>
  <si>
    <t>PUBLICITY</t>
  </si>
  <si>
    <t>TOT PUB</t>
  </si>
  <si>
    <t>VETERANS SERVICES</t>
  </si>
  <si>
    <t>TOT VET</t>
  </si>
  <si>
    <t>PROGRAMS FOR AGING</t>
  </si>
  <si>
    <r>
      <rPr>
        <sz val="10"/>
        <color indexed="8"/>
        <rFont val="Courier"/>
        <family val="0"/>
      </rPr>
      <t>TOT PROG</t>
    </r>
  </si>
  <si>
    <r>
      <rPr>
        <sz val="10"/>
        <color indexed="8"/>
        <rFont val="Courier"/>
        <family val="0"/>
      </rPr>
      <t>TOT ECON</t>
    </r>
  </si>
  <si>
    <r>
      <rPr>
        <sz val="10"/>
        <color indexed="8"/>
        <rFont val="Courier"/>
        <family val="0"/>
      </rPr>
      <t>CULTURE - REC</t>
    </r>
  </si>
  <si>
    <t>PARKS</t>
  </si>
  <si>
    <t>TOTAL PARKS</t>
  </si>
  <si>
    <t>YOUTH PROGRAM</t>
  </si>
  <si>
    <t>TOTAL YOUTH</t>
  </si>
  <si>
    <t>LIBRARIAN</t>
  </si>
  <si>
    <t>TOT LIB</t>
  </si>
  <si>
    <t>HISTORIAN</t>
  </si>
  <si>
    <t>TOTAL HIS</t>
  </si>
  <si>
    <t>TOT HISTORY</t>
  </si>
  <si>
    <t>CELEBRATIONS</t>
  </si>
  <si>
    <t>TOT CELEBRATIONS</t>
  </si>
  <si>
    <r>
      <rPr>
        <sz val="10"/>
        <color indexed="8"/>
        <rFont val="Courier"/>
        <family val="0"/>
      </rPr>
      <t>TOTAL CUL</t>
    </r>
  </si>
  <si>
    <r>
      <rPr>
        <sz val="10"/>
        <color indexed="8"/>
        <rFont val="Courier"/>
        <family val="0"/>
      </rPr>
      <t>HOME &amp; COMMU</t>
    </r>
  </si>
  <si>
    <t>SERVICES</t>
  </si>
  <si>
    <t>ZONING</t>
  </si>
  <si>
    <r>
      <rPr>
        <sz val="10"/>
        <color indexed="8"/>
        <rFont val="Courier"/>
        <family val="0"/>
      </rPr>
      <t>TOT ZON</t>
    </r>
  </si>
  <si>
    <t>PLANNING</t>
  </si>
  <si>
    <t>TOT PLANNING</t>
  </si>
  <si>
    <t>TOTAL REF</t>
  </si>
  <si>
    <t>BEAUTIFICATION</t>
  </si>
  <si>
    <t>TOT HOME</t>
  </si>
  <si>
    <t>UNDISTRIBUTED</t>
  </si>
  <si>
    <t>EMPLOYEE BENEFITS</t>
  </si>
  <si>
    <r>
      <rPr>
        <sz val="10"/>
        <color indexed="8"/>
        <rFont val="Courier"/>
        <family val="0"/>
      </rPr>
      <t>STATE RET</t>
    </r>
  </si>
  <si>
    <t>SOCIAL SEC</t>
  </si>
  <si>
    <t>MEDICAL</t>
  </si>
  <si>
    <r>
      <rPr>
        <sz val="10"/>
        <color indexed="8"/>
        <rFont val="Courier"/>
        <family val="0"/>
      </rPr>
      <t>TOT EMP BENEFITS</t>
    </r>
  </si>
  <si>
    <t>HIGHWAY</t>
  </si>
  <si>
    <t>01</t>
  </si>
  <si>
    <t>GENERAL REPAIRS</t>
  </si>
  <si>
    <t>BRIDGES</t>
  </si>
  <si>
    <t>MACHINERY</t>
  </si>
  <si>
    <t>MISCELLANEOUS</t>
  </si>
  <si>
    <t>SNOW REMOVAL</t>
  </si>
  <si>
    <t>TOTAL SNOW</t>
  </si>
  <si>
    <t>DISABILITY</t>
  </si>
  <si>
    <t>MEDICAL INS</t>
  </si>
  <si>
    <t xml:space="preserve">      </t>
  </si>
  <si>
    <t>TOT. APP. HWY.</t>
  </si>
  <si>
    <t>ADMINISTRATION</t>
  </si>
  <si>
    <t>PURIFICATION</t>
  </si>
  <si>
    <t>SOCIAL SECURITY</t>
  </si>
  <si>
    <t>DEBT SERVICE</t>
  </si>
  <si>
    <t>INTEREST</t>
  </si>
  <si>
    <t>TRANSMISSION/DISTRIBUTION</t>
  </si>
  <si>
    <t>STATE RETIREMENT</t>
  </si>
  <si>
    <t>MEDICAL INSURANCE</t>
  </si>
  <si>
    <t>PRINCIPAL</t>
  </si>
  <si>
    <t>TOTAL INTEREST</t>
  </si>
  <si>
    <t>STREET LIGHTING</t>
  </si>
  <si>
    <t>TOTAL ALL</t>
  </si>
  <si>
    <t>REVENUES</t>
  </si>
  <si>
    <t>GENERAL FUND</t>
  </si>
  <si>
    <t>00-1081</t>
  </si>
  <si>
    <t>00-1090</t>
  </si>
  <si>
    <t>CLERK FEES</t>
  </si>
  <si>
    <t>00-1255</t>
  </si>
  <si>
    <t>00-1570</t>
  </si>
  <si>
    <t>ZONING FEES</t>
  </si>
  <si>
    <t>00-2110</t>
  </si>
  <si>
    <t>00-2401</t>
  </si>
  <si>
    <t>00-2610</t>
  </si>
  <si>
    <t>00-2770</t>
  </si>
  <si>
    <t>00-3001</t>
  </si>
  <si>
    <t>00-3005</t>
  </si>
  <si>
    <t>00-3820</t>
  </si>
  <si>
    <t>00-3089</t>
  </si>
  <si>
    <t>ASSESSMENT</t>
  </si>
  <si>
    <t>00-3040</t>
  </si>
  <si>
    <t>00-1170</t>
  </si>
  <si>
    <t>TOTAL GENERAL</t>
  </si>
  <si>
    <t>HIGHWAY FUND</t>
  </si>
  <si>
    <t>01-2300</t>
  </si>
  <si>
    <t>01-2401</t>
  </si>
  <si>
    <t>01-2770</t>
  </si>
  <si>
    <t>01-3501</t>
  </si>
  <si>
    <t>01-4960</t>
  </si>
  <si>
    <t>20-2140</t>
  </si>
  <si>
    <t>20-2401</t>
  </si>
  <si>
    <t>20-2148</t>
  </si>
  <si>
    <t>20-2770</t>
  </si>
  <si>
    <t>20-2300</t>
  </si>
  <si>
    <t>20-3960</t>
  </si>
  <si>
    <t>21-2140</t>
  </si>
  <si>
    <t>21-2148</t>
  </si>
  <si>
    <t>21-2401</t>
  </si>
  <si>
    <t>21-2770</t>
  </si>
  <si>
    <t>SEWER RENTS</t>
  </si>
  <si>
    <t>30-2120</t>
  </si>
  <si>
    <t>30-2401</t>
  </si>
  <si>
    <t>30-2770</t>
  </si>
  <si>
    <t>30-2148</t>
  </si>
  <si>
    <t>31-2120</t>
  </si>
  <si>
    <t>31-2401</t>
  </si>
  <si>
    <t>31-2148</t>
  </si>
  <si>
    <t>31-2770</t>
  </si>
  <si>
    <t>40-2401</t>
  </si>
  <si>
    <t>40-2770</t>
  </si>
  <si>
    <t>41-2401</t>
  </si>
  <si>
    <t>41-2770</t>
  </si>
  <si>
    <t>REVENUE</t>
  </si>
  <si>
    <t>51-1002</t>
  </si>
  <si>
    <t>52-1002</t>
  </si>
  <si>
    <t>53-1002</t>
  </si>
  <si>
    <t>54-1002</t>
  </si>
  <si>
    <t>============</t>
  </si>
  <si>
    <t>FUNDS</t>
  </si>
  <si>
    <t xml:space="preserve">   AMOUNT</t>
  </si>
  <si>
    <t xml:space="preserve">    LESS</t>
  </si>
  <si>
    <t xml:space="preserve">     LESS</t>
  </si>
  <si>
    <t xml:space="preserve">    TO BE</t>
  </si>
  <si>
    <t>AUDIT &amp;</t>
  </si>
  <si>
    <t xml:space="preserve">  ESTIMATED</t>
  </si>
  <si>
    <t xml:space="preserve">  UNEXPENDED</t>
  </si>
  <si>
    <t xml:space="preserve">   RAISED</t>
  </si>
  <si>
    <t>CONTROL</t>
  </si>
  <si>
    <r>
      <rPr>
        <sz val="10"/>
        <color indexed="8"/>
        <rFont val="Courier"/>
        <family val="0"/>
      </rPr>
      <t xml:space="preserve">      APPROP</t>
    </r>
  </si>
  <si>
    <t xml:space="preserve">  REVENUES</t>
  </si>
  <si>
    <t xml:space="preserve">    BALANCE</t>
  </si>
  <si>
    <t xml:space="preserve">   BY TAX</t>
  </si>
  <si>
    <t>50 FIRE PROTECTION</t>
  </si>
  <si>
    <t xml:space="preserve">    FINAL</t>
  </si>
  <si>
    <t xml:space="preserve">  ASSESSED</t>
  </si>
  <si>
    <t xml:space="preserve">  TAX RATE</t>
  </si>
  <si>
    <r>
      <rPr>
        <sz val="10"/>
        <color indexed="8"/>
        <rFont val="Courier"/>
        <family val="0"/>
      </rPr>
      <t xml:space="preserve">   PRIOR YR</t>
    </r>
  </si>
  <si>
    <t xml:space="preserve">  % CHANGE</t>
  </si>
  <si>
    <t xml:space="preserve">  VALUATION</t>
  </si>
  <si>
    <t xml:space="preserve">   OF LEVY</t>
  </si>
  <si>
    <t xml:space="preserve">   PER M</t>
  </si>
  <si>
    <t xml:space="preserve"> RATE PER M</t>
  </si>
  <si>
    <t>=========================================</t>
  </si>
  <si>
    <t>WORKERS COMP</t>
  </si>
  <si>
    <t>REFUSE &amp; GARBAGE</t>
  </si>
  <si>
    <t>21-2680</t>
  </si>
  <si>
    <t>BOOKKEEPING</t>
  </si>
  <si>
    <t>TOTAL BOOKKEEP</t>
  </si>
  <si>
    <t>-------------------------------------------------------------------------------------------------------------------------------------------------------</t>
  </si>
  <si>
    <t>EMERGENCY RELIEF</t>
  </si>
  <si>
    <t>CONTRACUAL</t>
  </si>
  <si>
    <t>ROCKLAND</t>
  </si>
  <si>
    <t>INSURANCE</t>
  </si>
  <si>
    <t xml:space="preserve"> MUNICIPAL DUES</t>
  </si>
  <si>
    <t xml:space="preserve">  WD 036</t>
  </si>
  <si>
    <t>WD035</t>
  </si>
  <si>
    <t>SD061</t>
  </si>
  <si>
    <t>SD060</t>
  </si>
  <si>
    <t>LT081</t>
  </si>
  <si>
    <t>LT080</t>
  </si>
  <si>
    <t>FD101</t>
  </si>
  <si>
    <t>LT082</t>
  </si>
  <si>
    <t>FD099</t>
  </si>
  <si>
    <t>FD102</t>
  </si>
  <si>
    <t>FD100</t>
  </si>
  <si>
    <t>WD036</t>
  </si>
  <si>
    <t>WDO35</t>
  </si>
  <si>
    <t>DS060</t>
  </si>
  <si>
    <t>20-2680</t>
  </si>
  <si>
    <t>ON STREET PARKING</t>
  </si>
  <si>
    <t>INSTALLMENT BOND</t>
  </si>
  <si>
    <t xml:space="preserve">PRINCIPAL                               </t>
  </si>
  <si>
    <t>TOTAL PRINCIPAL</t>
  </si>
  <si>
    <t>OTHER GOV'T SUPPORT</t>
  </si>
  <si>
    <t xml:space="preserve">STATE REIMB. </t>
  </si>
  <si>
    <t>RESERVE</t>
  </si>
  <si>
    <t>RESERVE FUND EQUIP.</t>
  </si>
  <si>
    <t>MISC</t>
  </si>
  <si>
    <t>TOTAL HIGHWAY</t>
  </si>
  <si>
    <t>INT/PEN</t>
  </si>
  <si>
    <t>31-5031</t>
  </si>
  <si>
    <t>TOTAL ROSCOE SEWER</t>
  </si>
  <si>
    <t>BOND ANTICIPATION PRIN</t>
  </si>
  <si>
    <t>ROSCOE ST. LIGHTS</t>
  </si>
  <si>
    <t>TOTAL ROS ST. LIGHTS</t>
  </si>
  <si>
    <t>TOTAL HAZEL ST. LIGHTS</t>
  </si>
  <si>
    <t>L.M. FIRE PROTECTION</t>
  </si>
  <si>
    <t>L.M. FIRE DISTRICT</t>
  </si>
  <si>
    <t>TOTAL LM FIRE DIST.</t>
  </si>
  <si>
    <t>R.R. FIRE DISTRICT</t>
  </si>
  <si>
    <t>TOTAL R.R. FIRE DIST.</t>
  </si>
  <si>
    <t>TOTAL BEAVERKILL FD</t>
  </si>
  <si>
    <t>LIEU OF</t>
  </si>
  <si>
    <t>FINES/FOR</t>
  </si>
  <si>
    <t>NYS-AIM</t>
  </si>
  <si>
    <t>NYS MORT</t>
  </si>
  <si>
    <t>TV FRANCHISE</t>
  </si>
  <si>
    <t>METERED SALES</t>
  </si>
  <si>
    <t>INT &amp; EARNINGS</t>
  </si>
  <si>
    <t>INTERFUND TRANS</t>
  </si>
  <si>
    <t xml:space="preserve"> FUND-SPEC</t>
  </si>
  <si>
    <t>21 L.M. WATER DIST.</t>
  </si>
  <si>
    <t>30 L.M. SEWER DIST.</t>
  </si>
  <si>
    <t>40 L.M. LIGHT DIST.</t>
  </si>
  <si>
    <t>41 R.R. LIGHT DIST.</t>
  </si>
  <si>
    <t>42 HAZEL PRK. LIGHT</t>
  </si>
  <si>
    <t>51 L.M. FIRE DIST.</t>
  </si>
  <si>
    <t>53 R.R. FIRE DIST.</t>
  </si>
  <si>
    <t>54 BEAVERKILL VALLEY</t>
  </si>
  <si>
    <t>TOTAL MACHINERY</t>
  </si>
  <si>
    <t>TOTAL MISC</t>
  </si>
  <si>
    <t>TOTAL BRIDGES</t>
  </si>
  <si>
    <t>TOTAL EMERGENCY</t>
  </si>
  <si>
    <t xml:space="preserve">EMPLOYEE BENEFITS </t>
  </si>
  <si>
    <t>DISABILITY INSURANCE</t>
  </si>
  <si>
    <t>TOTAL EMP BENEFITS</t>
  </si>
  <si>
    <t xml:space="preserve">INSTALLMENT BOND </t>
  </si>
  <si>
    <t>BOND PRINCIPAL</t>
  </si>
  <si>
    <t>BOND INTEREST</t>
  </si>
  <si>
    <t>ROSCOE ROCKLAND WATER DIST</t>
  </si>
  <si>
    <t xml:space="preserve"> TOTAL ADM</t>
  </si>
  <si>
    <t xml:space="preserve">SOURCE OF SUPPLY, POWER </t>
  </si>
  <si>
    <t>TOTAL SOURCE</t>
  </si>
  <si>
    <t>TOTAL PURIFICATION</t>
  </si>
  <si>
    <t>TOTAL TRANSMISSION</t>
  </si>
  <si>
    <t>TOTAL RESERVICE</t>
  </si>
  <si>
    <t>TOTAL BENEFITS</t>
  </si>
  <si>
    <t>TOTAL PRIN</t>
  </si>
  <si>
    <t>TOTAL ROSCOE</t>
  </si>
  <si>
    <t>L.M. WATER DISTRICT</t>
  </si>
  <si>
    <t>TOTAL ADMIN</t>
  </si>
  <si>
    <t xml:space="preserve"> PURIFICATION</t>
  </si>
  <si>
    <t>L.M. SEWER DISTRICT</t>
  </si>
  <si>
    <t>SEWAGE COLLECTING SYS</t>
  </si>
  <si>
    <t>TOTAL SEWAGE</t>
  </si>
  <si>
    <t>SEWAGE TREAT &amp; DISP</t>
  </si>
  <si>
    <t>TOTAL SEWAGE TREAT</t>
  </si>
  <si>
    <t>TOTAL RESERVE</t>
  </si>
  <si>
    <t>STATE RET</t>
  </si>
  <si>
    <t xml:space="preserve"> TOTAL L.M.</t>
  </si>
  <si>
    <t>ROSCOE SEWER DISTRICT</t>
  </si>
  <si>
    <t xml:space="preserve"> SEWAGE COLLECTING</t>
  </si>
  <si>
    <t>TOTAL SEWAGE COLL</t>
  </si>
  <si>
    <t xml:space="preserve">BOND ANTICIPATION INT. </t>
  </si>
  <si>
    <t xml:space="preserve"> TOTAL ROSCOE SEWER</t>
  </si>
  <si>
    <t>LIV MANOR ST. LIGHTS</t>
  </si>
  <si>
    <t>TOTAL LM ST LIGHTS</t>
  </si>
  <si>
    <t>HAZEL PARK ST. LIGHTS</t>
  </si>
  <si>
    <t>FIRE PROT. DISTRICT</t>
  </si>
  <si>
    <t xml:space="preserve">TOTAL LM FIRE PROT. </t>
  </si>
  <si>
    <t xml:space="preserve">BEAVERKILL FIRE DIST. </t>
  </si>
  <si>
    <t xml:space="preserve">CONTRACTUAL </t>
  </si>
  <si>
    <t>DEMOLITION</t>
  </si>
  <si>
    <t>STATE YOUTH</t>
  </si>
  <si>
    <t>INS. RECOVERY-2680</t>
  </si>
  <si>
    <t>NYS AID CHIPS</t>
  </si>
  <si>
    <t>FED EMERGENCY</t>
  </si>
  <si>
    <t>R.R. WATER DISTRICT</t>
  </si>
  <si>
    <t>SVC OTHER GOVTS.</t>
  </si>
  <si>
    <t>ST EMERGENCY</t>
  </si>
  <si>
    <t xml:space="preserve"> TOTAL R.R. WATER DIST</t>
  </si>
  <si>
    <t xml:space="preserve"> L.M. WATER DISTRICT</t>
  </si>
  <si>
    <t>TOTAL LM WATER DIST</t>
  </si>
  <si>
    <t>MISC.</t>
  </si>
  <si>
    <t>INTEREST EARNED</t>
  </si>
  <si>
    <t>TOTAL LM SEWER</t>
  </si>
  <si>
    <t>ROSCOE SEWER DIST</t>
  </si>
  <si>
    <t xml:space="preserve"> L.M. LIGHT DISTRICT</t>
  </si>
  <si>
    <t>TOTAL LM LIGHT DIST</t>
  </si>
  <si>
    <t>R.R. LIGHT DISTRICT</t>
  </si>
  <si>
    <t>TOTAL R.R. LIGHT DIST</t>
  </si>
  <si>
    <t>TOTAL L.M. FIRE DIST</t>
  </si>
  <si>
    <t>LM. FIRE DIST.</t>
  </si>
  <si>
    <t>R.R FIRE DISTRICT</t>
  </si>
  <si>
    <t>TOTAL RR FIRE DIST</t>
  </si>
  <si>
    <t>BEAVERKILL VALLEY FD</t>
  </si>
  <si>
    <t>TOTAL BEAVERKILL VALLEY</t>
  </si>
  <si>
    <t>00-2680</t>
  </si>
  <si>
    <t>20 R.R. WATER DIST.</t>
  </si>
  <si>
    <t>31 ROSCOE SEWER DIST</t>
  </si>
  <si>
    <t xml:space="preserve">TOTAL </t>
  </si>
  <si>
    <t>CONTRACT-PERM  IMPRO</t>
  </si>
  <si>
    <t>ST AID - JUST COURT</t>
  </si>
  <si>
    <t>WATER SVC. CHARGES</t>
  </si>
  <si>
    <t>20-2144</t>
  </si>
  <si>
    <t>20-5031</t>
  </si>
  <si>
    <t>21-5031</t>
  </si>
  <si>
    <t>21-2144</t>
  </si>
  <si>
    <t>SEWER CHARGES</t>
  </si>
  <si>
    <t>30-2122</t>
  </si>
  <si>
    <t>30-5031</t>
  </si>
  <si>
    <t>31-2122</t>
  </si>
  <si>
    <t>BOND ANTICIPATION</t>
  </si>
  <si>
    <t xml:space="preserve">BON D  ANTICIPATION  </t>
  </si>
  <si>
    <t>OTHER DEBT</t>
  </si>
  <si>
    <t>GRANT WRITER</t>
  </si>
  <si>
    <t>OFF ST. PARKING</t>
  </si>
  <si>
    <t>OTHER ECON. DEVELOP</t>
  </si>
  <si>
    <t>`</t>
  </si>
  <si>
    <t>ST AID - COMP PLAN</t>
  </si>
  <si>
    <t>CEMETERY</t>
  </si>
  <si>
    <t>00-2190</t>
  </si>
  <si>
    <t>00-2665</t>
  </si>
  <si>
    <t>CONTRACTUAL-LM</t>
  </si>
  <si>
    <t>CONTRACTUAL-ROSCOE</t>
  </si>
  <si>
    <t>TOT BEAUT</t>
  </si>
  <si>
    <t>TOT TOWN CLERK</t>
  </si>
  <si>
    <t>CONTRACTUAL LM</t>
  </si>
  <si>
    <t>CONTRACTUAL ROSCOE</t>
  </si>
  <si>
    <t>CONTRACTUAL- ROS</t>
  </si>
  <si>
    <t>CO9NTRACTUAL- LM</t>
  </si>
  <si>
    <t>SALE OF EQUIP</t>
  </si>
  <si>
    <t>SALE OF SCRAP METAL</t>
  </si>
  <si>
    <t>INS. RECOVERY</t>
  </si>
  <si>
    <t xml:space="preserve">TOTAL L.M. </t>
  </si>
  <si>
    <t>00 GENERAL FUND</t>
  </si>
  <si>
    <t>01 HIGHWAY FUND</t>
  </si>
  <si>
    <t>TOT GF+HF</t>
  </si>
  <si>
    <t>TOT GENER</t>
  </si>
  <si>
    <t>WATER DIST</t>
  </si>
  <si>
    <t>SEWER DIST</t>
  </si>
  <si>
    <t>FIRE DIST</t>
  </si>
  <si>
    <t>FIRE DIST.</t>
  </si>
  <si>
    <t>From 2022</t>
  </si>
  <si>
    <t>LM PROG AGING</t>
  </si>
  <si>
    <t>ROS PROG AGING</t>
  </si>
  <si>
    <t>PROG AGING-CONTRACT</t>
  </si>
  <si>
    <t>LM YOUTH LL</t>
  </si>
  <si>
    <t>ROS YOUTH LL</t>
  </si>
  <si>
    <t>HISTORICAL PROPERTY</t>
  </si>
  <si>
    <t>LM CABOOSE CONTR</t>
  </si>
  <si>
    <t>ROS CABOOSE CONTR</t>
  </si>
  <si>
    <t>LM CONTR</t>
  </si>
  <si>
    <t>ROS CONTR</t>
  </si>
  <si>
    <t>FINAL BUDGET</t>
  </si>
  <si>
    <t>SALE OF EQUIPMENT</t>
  </si>
  <si>
    <t>01-2650</t>
  </si>
  <si>
    <t>01-2651</t>
  </si>
  <si>
    <t>SALE OF GASOLINE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</si>
</sst>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;;;"/>
    <numFmt numFmtId="173" formatCode="#,##0\ _$;\-#,##0\ _$"/>
    <numFmt numFmtId="174" formatCode="#,##0.000_);\(#,##0.000\)"/>
    <numFmt numFmtId="175" formatCode="#,##0.00000_);\(#,##0.00000\)"/>
    <numFmt numFmtId="176" formatCode="0.00000%"/>
    <numFmt numFmtId="177" formatCode="0.0"/>
    <numFmt numFmtId="178" formatCode="#,##0.000"/>
    <numFmt numFmtId="179" formatCode="#,##0.0000"/>
    <numFmt numFmtId="180" formatCode="#,##0.0"/>
    <numFmt numFmtId="181" formatCode="[$-409]dddd\,\ mmmm\ d\,\ yyyy"/>
    <numFmt numFmtId="182" formatCode="[$-409]h:mm:ss\ AM/PM"/>
    <numFmt numFmtId="183" formatCode="&quot;$&quot;#,##0.00"/>
    <numFmt numFmtId="184" formatCode="0.000"/>
    <numFmt numFmtId="185" formatCode="_-* #,##0.0\ _D_M_-;\-* #,##0.0\ _D_M_-;_-* &quot;-&quot;??\ _D_M_-;_-@_-"/>
    <numFmt numFmtId="186" formatCode="_-* #,##0\ _D_M_-;\-* #,##0\ _D_M_-;_-* &quot;-&quot;??\ _D_M_-;_-@_-"/>
    <numFmt numFmtId="187" formatCode="0.0%"/>
    <numFmt numFmtId="188" formatCode="&quot;$&quot;#,##0.000"/>
    <numFmt numFmtId="189" formatCode="&quot;$&quot;#,##0.0"/>
    <numFmt numFmtId="190" formatCode="&quot;$&quot;#,##0"/>
    <numFmt numFmtId="191" formatCode="&quot;$&quot;#,##0.0_);\(&quot;$&quot;#,##0.0\)"/>
    <numFmt numFmtId="192" formatCode="_-* #,##0.000\ _D_M_-;\-* #,##0.000\ _D_M_-;_-* &quot;-&quot;??\ _D_M_-;_-@_-"/>
    <numFmt numFmtId="193" formatCode="0.00000000"/>
    <numFmt numFmtId="194" formatCode="0.000000000"/>
    <numFmt numFmtId="195" formatCode="0.0000000000"/>
    <numFmt numFmtId="196" formatCode="0.0000000"/>
    <numFmt numFmtId="197" formatCode="0.000000"/>
    <numFmt numFmtId="198" formatCode="0.00000"/>
    <numFmt numFmtId="199" formatCode="0.0000%"/>
    <numFmt numFmtId="200" formatCode="0.000%"/>
    <numFmt numFmtId="201" formatCode="0.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Courier"/>
      <family val="0"/>
    </font>
    <font>
      <sz val="10"/>
      <color indexed="10"/>
      <name val="Courier"/>
      <family val="0"/>
    </font>
    <font>
      <sz val="10"/>
      <color indexed="8"/>
      <name val="courier"/>
      <family val="3"/>
    </font>
    <font>
      <sz val="10"/>
      <name val="Courier"/>
      <family val="0"/>
    </font>
    <font>
      <sz val="10"/>
      <name val="Courier New"/>
      <family val="3"/>
    </font>
    <font>
      <sz val="9"/>
      <color indexed="8"/>
      <name val="Courier"/>
      <family val="0"/>
    </font>
    <font>
      <b/>
      <sz val="10"/>
      <color indexed="8"/>
      <name val="Courier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9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b/>
      <sz val="10"/>
      <color indexed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2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fill"/>
    </xf>
    <xf numFmtId="172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0" fontId="5" fillId="0" borderId="0" xfId="0" applyFont="1" applyAlignment="1">
      <alignment horizontal="fill"/>
    </xf>
    <xf numFmtId="9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73" fontId="4" fillId="0" borderId="0" xfId="0" applyNumberFormat="1" applyFont="1" applyAlignment="1">
      <alignment horizontal="left"/>
    </xf>
    <xf numFmtId="173" fontId="4" fillId="0" borderId="0" xfId="0" applyNumberFormat="1" applyFont="1" applyAlignment="1">
      <alignment/>
    </xf>
    <xf numFmtId="0" fontId="0" fillId="0" borderId="10" xfId="0" applyBorder="1" applyAlignment="1" applyProtection="1">
      <alignment horizontal="fill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justify"/>
      <protection locked="0"/>
    </xf>
    <xf numFmtId="0" fontId="0" fillId="0" borderId="11" xfId="0" applyBorder="1" applyAlignment="1" applyProtection="1">
      <alignment horizontal="centerContinuous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fill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 horizontal="justify"/>
      <protection locked="0"/>
    </xf>
    <xf numFmtId="0" fontId="0" fillId="0" borderId="11" xfId="0" applyBorder="1" applyAlignment="1" applyProtection="1">
      <alignment horizontal="fill"/>
      <protection locked="0"/>
    </xf>
    <xf numFmtId="0" fontId="0" fillId="0" borderId="10" xfId="0" applyBorder="1" applyAlignment="1" applyProtection="1">
      <alignment horizontal="centerContinuous"/>
      <protection locked="0"/>
    </xf>
    <xf numFmtId="0" fontId="0" fillId="0" borderId="10" xfId="0" applyBorder="1" applyAlignment="1" applyProtection="1">
      <alignment horizontal="justify"/>
      <protection locked="0"/>
    </xf>
    <xf numFmtId="0" fontId="0" fillId="0" borderId="12" xfId="0" applyBorder="1" applyAlignment="1" applyProtection="1">
      <alignment/>
      <protection locked="0"/>
    </xf>
    <xf numFmtId="0" fontId="0" fillId="1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right"/>
      <protection locked="0"/>
    </xf>
    <xf numFmtId="3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87" fontId="7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Alignment="1">
      <alignment horizontal="fill"/>
    </xf>
    <xf numFmtId="187" fontId="7" fillId="0" borderId="0" xfId="0" applyNumberFormat="1" applyFont="1" applyAlignment="1">
      <alignment/>
    </xf>
    <xf numFmtId="187" fontId="4" fillId="0" borderId="0" xfId="57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left"/>
    </xf>
    <xf numFmtId="187" fontId="6" fillId="0" borderId="0" xfId="0" applyNumberFormat="1" applyFont="1" applyAlignment="1">
      <alignment/>
    </xf>
    <xf numFmtId="187" fontId="4" fillId="0" borderId="0" xfId="57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4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 horizontal="left"/>
    </xf>
    <xf numFmtId="0" fontId="0" fillId="0" borderId="13" xfId="0" applyFill="1" applyBorder="1" applyAlignment="1" applyProtection="1">
      <alignment horizontal="justify"/>
      <protection locked="0"/>
    </xf>
    <xf numFmtId="0" fontId="4" fillId="0" borderId="0" xfId="0" applyFont="1" applyFill="1" applyAlignment="1">
      <alignment horizontal="fill"/>
    </xf>
    <xf numFmtId="0" fontId="0" fillId="0" borderId="0" xfId="0" applyFill="1" applyAlignment="1" applyProtection="1">
      <alignment horizontal="justify"/>
      <protection locked="0"/>
    </xf>
    <xf numFmtId="0" fontId="0" fillId="0" borderId="0" xfId="0" applyFill="1" applyAlignment="1" applyProtection="1">
      <alignment horizontal="left"/>
      <protection locked="0"/>
    </xf>
    <xf numFmtId="172" fontId="5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187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" fontId="27" fillId="0" borderId="0" xfId="0" applyNumberFormat="1" applyFont="1" applyAlignment="1">
      <alignment horizontal="right" shrinkToFit="1"/>
    </xf>
    <xf numFmtId="4" fontId="10" fillId="0" borderId="0" xfId="0" applyNumberFormat="1" applyFont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187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187" fontId="10" fillId="0" borderId="0" xfId="0" applyNumberFormat="1" applyFont="1" applyAlignment="1">
      <alignment/>
    </xf>
    <xf numFmtId="0" fontId="10" fillId="0" borderId="0" xfId="0" applyFont="1" applyAlignment="1">
      <alignment horizontal="fill"/>
    </xf>
    <xf numFmtId="173" fontId="10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9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left"/>
    </xf>
    <xf numFmtId="187" fontId="11" fillId="0" borderId="0" xfId="57" applyNumberFormat="1" applyFont="1" applyAlignment="1">
      <alignment/>
    </xf>
    <xf numFmtId="9" fontId="11" fillId="0" borderId="0" xfId="57" applyFont="1" applyAlignment="1">
      <alignment/>
    </xf>
    <xf numFmtId="5" fontId="4" fillId="0" borderId="0" xfId="0" applyNumberFormat="1" applyFont="1" applyFill="1" applyAlignment="1">
      <alignment horizontal="right"/>
    </xf>
    <xf numFmtId="190" fontId="4" fillId="0" borderId="0" xfId="0" applyNumberFormat="1" applyFont="1" applyFill="1" applyAlignment="1">
      <alignment horizontal="right"/>
    </xf>
    <xf numFmtId="5" fontId="4" fillId="0" borderId="0" xfId="0" applyNumberFormat="1" applyFont="1" applyFill="1" applyAlignment="1">
      <alignment/>
    </xf>
    <xf numFmtId="173" fontId="1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187" fontId="10" fillId="0" borderId="0" xfId="0" applyNumberFormat="1" applyFont="1" applyAlignment="1">
      <alignment horizontal="fill"/>
    </xf>
    <xf numFmtId="187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87" fontId="0" fillId="0" borderId="0" xfId="0" applyNumberFormat="1" applyFont="1" applyAlignment="1">
      <alignment/>
    </xf>
    <xf numFmtId="0" fontId="0" fillId="0" borderId="11" xfId="0" applyFont="1" applyBorder="1" applyAlignment="1" applyProtection="1">
      <alignment horizontal="justify"/>
      <protection locked="0"/>
    </xf>
    <xf numFmtId="0" fontId="0" fillId="0" borderId="14" xfId="0" applyFont="1" applyBorder="1" applyAlignment="1" applyProtection="1">
      <alignment horizontal="centerContinuous"/>
      <protection locked="0"/>
    </xf>
    <xf numFmtId="0" fontId="0" fillId="0" borderId="15" xfId="0" applyFont="1" applyBorder="1" applyAlignment="1" applyProtection="1">
      <alignment horizontal="centerContinuous"/>
      <protection locked="0"/>
    </xf>
    <xf numFmtId="0" fontId="0" fillId="0" borderId="11" xfId="0" applyFont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12" xfId="0" applyFont="1" applyBorder="1" applyAlignment="1" applyProtection="1">
      <alignment horizontal="fill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justify"/>
      <protection locked="0"/>
    </xf>
    <xf numFmtId="0" fontId="0" fillId="0" borderId="11" xfId="0" applyFont="1" applyBorder="1" applyAlignment="1" applyProtection="1">
      <alignment horizontal="fill"/>
      <protection locked="0"/>
    </xf>
    <xf numFmtId="187" fontId="4" fillId="0" borderId="0" xfId="0" applyNumberFormat="1" applyFont="1" applyFill="1" applyAlignment="1">
      <alignment/>
    </xf>
    <xf numFmtId="0" fontId="0" fillId="0" borderId="11" xfId="0" applyFont="1" applyBorder="1" applyAlignment="1" applyProtection="1">
      <alignment horizontal="centerContinuous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Continuous"/>
      <protection locked="0"/>
    </xf>
    <xf numFmtId="0" fontId="0" fillId="0" borderId="10" xfId="0" applyFont="1" applyFill="1" applyBorder="1" applyAlignment="1" applyProtection="1">
      <alignment horizontal="justify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187" fontId="4" fillId="0" borderId="0" xfId="57" applyNumberFormat="1" applyFont="1" applyAlignment="1">
      <alignment/>
    </xf>
    <xf numFmtId="0" fontId="0" fillId="1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horizontal="fill"/>
      <protection locked="0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1" borderId="16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 horizontal="left"/>
    </xf>
    <xf numFmtId="200" fontId="4" fillId="0" borderId="0" xfId="57" applyNumberFormat="1" applyFont="1" applyFill="1" applyAlignment="1">
      <alignment/>
    </xf>
    <xf numFmtId="20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  <xf numFmtId="178" fontId="9" fillId="0" borderId="0" xfId="42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  <xf numFmtId="175" fontId="4" fillId="0" borderId="0" xfId="0" applyNumberFormat="1" applyFont="1" applyFill="1" applyAlignment="1">
      <alignment horizontal="right"/>
    </xf>
    <xf numFmtId="197" fontId="4" fillId="0" borderId="0" xfId="0" applyNumberFormat="1" applyFont="1" applyFill="1" applyAlignment="1">
      <alignment/>
    </xf>
    <xf numFmtId="0" fontId="0" fillId="0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5"/>
  <sheetViews>
    <sheetView tabSelected="1" zoomScaleSheetLayoutView="70" workbookViewId="0" topLeftCell="B1">
      <selection activeCell="E2" sqref="E2"/>
    </sheetView>
  </sheetViews>
  <sheetFormatPr defaultColWidth="2.8515625" defaultRowHeight="12.75"/>
  <cols>
    <col min="1" max="1" width="9.140625" style="0" customWidth="1"/>
    <col min="2" max="2" width="22.28125" style="0" customWidth="1"/>
    <col min="3" max="3" width="18.28125" style="0" customWidth="1"/>
    <col min="4" max="6" width="15.7109375" style="0" customWidth="1"/>
    <col min="7" max="7" width="13.00390625" style="0" customWidth="1"/>
    <col min="8" max="9" width="15.7109375" style="0" customWidth="1"/>
    <col min="10" max="10" width="32.28125" style="0" customWidth="1"/>
    <col min="11" max="13" width="10.28125" style="0" customWidth="1"/>
  </cols>
  <sheetData>
    <row r="1" spans="1:5" ht="12.75">
      <c r="A1" s="51">
        <f>ROW(A1)</f>
        <v>1</v>
      </c>
      <c r="B1" s="1" t="s">
        <v>0</v>
      </c>
      <c r="D1" s="18"/>
      <c r="E1" s="1" t="s">
        <v>1</v>
      </c>
    </row>
    <row r="2" spans="1:9" ht="12.75">
      <c r="A2" s="51">
        <f aca="true" t="shared" si="0" ref="A2:A65">ROW(A2)</f>
        <v>2</v>
      </c>
      <c r="B2" s="3">
        <v>2023</v>
      </c>
      <c r="C2" s="3" t="s">
        <v>6</v>
      </c>
      <c r="D2" s="1" t="s">
        <v>2</v>
      </c>
      <c r="G2" s="51" t="s">
        <v>368</v>
      </c>
      <c r="H2" s="51"/>
      <c r="I2" s="51"/>
    </row>
    <row r="3" spans="1:9" ht="12.75">
      <c r="A3" s="51">
        <f t="shared" si="0"/>
        <v>3</v>
      </c>
      <c r="B3" s="3" t="s">
        <v>4</v>
      </c>
      <c r="C3" s="3" t="s">
        <v>5</v>
      </c>
      <c r="D3" s="49" t="s">
        <v>3</v>
      </c>
      <c r="E3" s="4" t="s">
        <v>3</v>
      </c>
      <c r="F3" s="5"/>
      <c r="G3" s="5">
        <v>6</v>
      </c>
      <c r="H3" s="5">
        <v>7</v>
      </c>
      <c r="I3" s="5">
        <v>8</v>
      </c>
    </row>
    <row r="4" spans="1:9" ht="12.75">
      <c r="A4" s="51">
        <f t="shared" si="0"/>
        <v>4</v>
      </c>
      <c r="B4" s="1" t="s">
        <v>3</v>
      </c>
      <c r="C4" s="63"/>
      <c r="D4" s="63" t="s">
        <v>6</v>
      </c>
      <c r="E4" s="3" t="s">
        <v>6</v>
      </c>
      <c r="F4" s="3" t="s">
        <v>7</v>
      </c>
      <c r="G4" s="3" t="s">
        <v>6</v>
      </c>
      <c r="H4" s="7"/>
      <c r="I4" s="7">
        <v>0.69</v>
      </c>
    </row>
    <row r="5" spans="1:9" ht="12.75">
      <c r="A5" s="51">
        <f t="shared" si="0"/>
        <v>5</v>
      </c>
      <c r="B5" s="19"/>
      <c r="C5" s="7"/>
      <c r="D5" s="3" t="s">
        <v>2</v>
      </c>
      <c r="E5" s="3" t="s">
        <v>2</v>
      </c>
      <c r="F5" s="3">
        <v>2022</v>
      </c>
      <c r="G5" s="3" t="s">
        <v>2</v>
      </c>
      <c r="H5" s="3" t="s">
        <v>8</v>
      </c>
      <c r="I5" s="3" t="s">
        <v>9</v>
      </c>
    </row>
    <row r="6" spans="1:9" ht="12.75">
      <c r="A6" s="51">
        <f t="shared" si="0"/>
        <v>6</v>
      </c>
      <c r="B6" s="3" t="s">
        <v>10</v>
      </c>
      <c r="C6" s="3" t="s">
        <v>11</v>
      </c>
      <c r="D6" s="3">
        <v>2021</v>
      </c>
      <c r="E6" s="3">
        <v>2022</v>
      </c>
      <c r="F6" s="37">
        <v>44742</v>
      </c>
      <c r="G6" s="3">
        <v>2023</v>
      </c>
      <c r="H6" s="3" t="s">
        <v>393</v>
      </c>
      <c r="I6" s="3" t="s">
        <v>393</v>
      </c>
    </row>
    <row r="7" spans="1:9" ht="12.75">
      <c r="A7" s="51">
        <f t="shared" si="0"/>
        <v>7</v>
      </c>
      <c r="B7" s="8" t="s">
        <v>12</v>
      </c>
      <c r="C7" s="8" t="s">
        <v>12</v>
      </c>
      <c r="D7" s="8" t="s">
        <v>12</v>
      </c>
      <c r="E7" s="8"/>
      <c r="F7" s="8" t="s">
        <v>12</v>
      </c>
      <c r="G7" s="8" t="s">
        <v>12</v>
      </c>
      <c r="H7" s="8" t="s">
        <v>12</v>
      </c>
      <c r="I7" s="8" t="s">
        <v>12</v>
      </c>
    </row>
    <row r="8" spans="1:9" ht="12.75">
      <c r="A8" s="51">
        <f t="shared" si="0"/>
        <v>8</v>
      </c>
      <c r="B8" s="3" t="s">
        <v>13</v>
      </c>
      <c r="C8" s="9" t="s">
        <v>14</v>
      </c>
      <c r="D8" s="7">
        <v>0</v>
      </c>
      <c r="E8" s="7"/>
      <c r="F8" s="7">
        <v>63</v>
      </c>
      <c r="G8" s="7">
        <v>0</v>
      </c>
      <c r="H8" s="7"/>
      <c r="I8" s="7">
        <v>0.69</v>
      </c>
    </row>
    <row r="9" spans="1:9" ht="12.75">
      <c r="A9" s="51">
        <f t="shared" si="0"/>
        <v>9</v>
      </c>
      <c r="B9" s="3" t="s">
        <v>15</v>
      </c>
      <c r="C9" s="2">
        <v>1010.1</v>
      </c>
      <c r="D9" s="39">
        <v>24172</v>
      </c>
      <c r="E9" s="39">
        <v>24800</v>
      </c>
      <c r="F9" s="2">
        <v>12156.08</v>
      </c>
      <c r="G9" s="65">
        <v>25425</v>
      </c>
      <c r="H9" s="2">
        <f>G9-E9</f>
        <v>625</v>
      </c>
      <c r="I9" s="55">
        <f>H9/E9</f>
        <v>0.025201612903225805</v>
      </c>
    </row>
    <row r="10" spans="1:9" ht="12.75">
      <c r="A10" s="51">
        <f t="shared" si="0"/>
        <v>10</v>
      </c>
      <c r="B10" s="3" t="s">
        <v>16</v>
      </c>
      <c r="C10" s="2">
        <v>1010.2</v>
      </c>
      <c r="D10" s="2">
        <v>0</v>
      </c>
      <c r="E10" s="10">
        <v>1000</v>
      </c>
      <c r="F10" s="2">
        <v>0</v>
      </c>
      <c r="G10" s="10">
        <v>0</v>
      </c>
      <c r="H10" s="2">
        <f>G10-E10</f>
        <v>-1000</v>
      </c>
      <c r="I10" s="55">
        <v>0</v>
      </c>
    </row>
    <row r="11" spans="1:9" ht="12.75">
      <c r="A11" s="51">
        <f t="shared" si="0"/>
        <v>11</v>
      </c>
      <c r="B11" s="3" t="s">
        <v>17</v>
      </c>
      <c r="C11" s="2">
        <v>1010.4</v>
      </c>
      <c r="D11" s="2">
        <v>1000</v>
      </c>
      <c r="E11" s="10">
        <v>0</v>
      </c>
      <c r="F11" s="2">
        <v>0</v>
      </c>
      <c r="G11" s="10">
        <v>1000</v>
      </c>
      <c r="H11" s="2">
        <f>G11-E11</f>
        <v>1000</v>
      </c>
      <c r="I11" s="55">
        <v>0</v>
      </c>
    </row>
    <row r="12" spans="1:9" ht="12.75">
      <c r="A12" s="51">
        <f t="shared" si="0"/>
        <v>12</v>
      </c>
      <c r="B12" s="3" t="s">
        <v>18</v>
      </c>
      <c r="C12" s="2">
        <v>1010</v>
      </c>
      <c r="D12" s="2">
        <f>SUM(D9:D11)</f>
        <v>25172</v>
      </c>
      <c r="E12" s="2">
        <f>SUM(E9:E11)</f>
        <v>25800</v>
      </c>
      <c r="F12" s="2">
        <f>SUM(F9:F11)</f>
        <v>12156.08</v>
      </c>
      <c r="G12" s="10">
        <f>SUM(G9:G11)</f>
        <v>26425</v>
      </c>
      <c r="H12" s="2">
        <f>G12-E12</f>
        <v>625</v>
      </c>
      <c r="I12" s="55">
        <f>H12/E12</f>
        <v>0.02422480620155039</v>
      </c>
    </row>
    <row r="13" spans="1:9" ht="12.75">
      <c r="A13" s="51">
        <f t="shared" si="0"/>
        <v>13</v>
      </c>
      <c r="B13" s="8" t="s">
        <v>12</v>
      </c>
      <c r="C13" s="8" t="s">
        <v>12</v>
      </c>
      <c r="D13" s="8" t="s">
        <v>12</v>
      </c>
      <c r="E13" s="8" t="s">
        <v>12</v>
      </c>
      <c r="F13" s="8" t="s">
        <v>12</v>
      </c>
      <c r="G13" s="8" t="s">
        <v>12</v>
      </c>
      <c r="H13" s="8" t="s">
        <v>12</v>
      </c>
      <c r="I13" s="56" t="s">
        <v>12</v>
      </c>
    </row>
    <row r="14" spans="1:9" ht="12.75">
      <c r="A14" s="51">
        <f t="shared" si="0"/>
        <v>14</v>
      </c>
      <c r="B14" s="3" t="s">
        <v>19</v>
      </c>
      <c r="C14" s="7">
        <v>63</v>
      </c>
      <c r="D14" s="7">
        <v>0</v>
      </c>
      <c r="E14" s="7">
        <f>D14*C14</f>
        <v>0</v>
      </c>
      <c r="F14" s="7">
        <v>63</v>
      </c>
      <c r="G14" s="12">
        <v>0</v>
      </c>
      <c r="H14" s="7">
        <f>(F14-C14)*G14</f>
        <v>0</v>
      </c>
      <c r="I14" s="55"/>
    </row>
    <row r="15" spans="1:9" ht="12.75">
      <c r="A15" s="51">
        <f t="shared" si="0"/>
        <v>15</v>
      </c>
      <c r="B15" s="3" t="s">
        <v>20</v>
      </c>
      <c r="C15" s="2">
        <v>1110.1</v>
      </c>
      <c r="D15" s="48">
        <v>104984</v>
      </c>
      <c r="E15" s="48">
        <v>109000</v>
      </c>
      <c r="F15" s="2">
        <v>49680.71</v>
      </c>
      <c r="G15" s="66">
        <v>111000</v>
      </c>
      <c r="H15" s="2">
        <f>G15-E15</f>
        <v>2000</v>
      </c>
      <c r="I15" s="55">
        <f>H15/E15</f>
        <v>0.01834862385321101</v>
      </c>
    </row>
    <row r="16" spans="1:9" ht="12.75">
      <c r="A16" s="51">
        <f t="shared" si="0"/>
        <v>16</v>
      </c>
      <c r="B16" s="3" t="s">
        <v>16</v>
      </c>
      <c r="C16" s="2">
        <v>1110.2</v>
      </c>
      <c r="D16" s="2">
        <v>1500</v>
      </c>
      <c r="E16" s="39">
        <v>3000</v>
      </c>
      <c r="F16" s="2">
        <v>0</v>
      </c>
      <c r="G16" s="39">
        <v>3000</v>
      </c>
      <c r="H16" s="2">
        <f>G16-E16</f>
        <v>0</v>
      </c>
      <c r="I16" s="55">
        <f>H16/E16</f>
        <v>0</v>
      </c>
    </row>
    <row r="17" spans="1:13" ht="12.75">
      <c r="A17" s="51">
        <f t="shared" si="0"/>
        <v>17</v>
      </c>
      <c r="B17" s="3" t="s">
        <v>21</v>
      </c>
      <c r="C17" s="2">
        <v>1110.4</v>
      </c>
      <c r="D17" s="2">
        <v>20000</v>
      </c>
      <c r="E17" s="50">
        <v>31300</v>
      </c>
      <c r="F17" s="2">
        <v>15223.14</v>
      </c>
      <c r="G17" s="50">
        <v>36650</v>
      </c>
      <c r="H17" s="2">
        <f>G17-E17</f>
        <v>5350</v>
      </c>
      <c r="I17" s="55">
        <f>H17/E17</f>
        <v>0.17092651757188498</v>
      </c>
      <c r="J17" s="13"/>
      <c r="K17" s="13"/>
      <c r="L17" s="13"/>
      <c r="M17" s="13"/>
    </row>
    <row r="18" spans="1:9" ht="12.75">
      <c r="A18" s="51">
        <f t="shared" si="0"/>
        <v>18</v>
      </c>
      <c r="B18" s="3" t="s">
        <v>22</v>
      </c>
      <c r="C18" s="2">
        <v>1110</v>
      </c>
      <c r="D18" s="2">
        <f>SUM(D15:D17)</f>
        <v>126484</v>
      </c>
      <c r="E18" s="2">
        <f>SUM(E15:E17)</f>
        <v>143300</v>
      </c>
      <c r="F18" s="2">
        <f>SUM(F15:F17)</f>
        <v>64903.85</v>
      </c>
      <c r="G18" s="39">
        <f>SUM(G15:G17)</f>
        <v>150650</v>
      </c>
      <c r="H18" s="2">
        <f>G18-E18</f>
        <v>7350</v>
      </c>
      <c r="I18" s="55">
        <f>H18/E18</f>
        <v>0.05129099790648988</v>
      </c>
    </row>
    <row r="19" spans="1:9" ht="12.75">
      <c r="A19" s="51">
        <f t="shared" si="0"/>
        <v>19</v>
      </c>
      <c r="B19" s="8" t="s">
        <v>12</v>
      </c>
      <c r="C19" s="8" t="s">
        <v>12</v>
      </c>
      <c r="D19" s="8" t="s">
        <v>12</v>
      </c>
      <c r="E19" s="8" t="s">
        <v>12</v>
      </c>
      <c r="F19" s="8" t="s">
        <v>12</v>
      </c>
      <c r="G19" s="8" t="s">
        <v>12</v>
      </c>
      <c r="H19" s="8" t="s">
        <v>12</v>
      </c>
      <c r="I19" s="56" t="s">
        <v>12</v>
      </c>
    </row>
    <row r="20" spans="1:9" ht="12.75">
      <c r="A20" s="51">
        <f t="shared" si="0"/>
        <v>20</v>
      </c>
      <c r="B20" s="3" t="s">
        <v>23</v>
      </c>
      <c r="D20" s="20"/>
      <c r="G20" s="112"/>
      <c r="H20" s="51"/>
      <c r="I20" s="113"/>
    </row>
    <row r="21" spans="1:9" ht="12.75">
      <c r="A21" s="51">
        <f t="shared" si="0"/>
        <v>21</v>
      </c>
      <c r="B21" s="3" t="s">
        <v>20</v>
      </c>
      <c r="C21" s="2">
        <v>1220.1</v>
      </c>
      <c r="D21" s="39">
        <v>50911</v>
      </c>
      <c r="E21" s="39">
        <v>52189</v>
      </c>
      <c r="F21" s="2">
        <v>22428.48</v>
      </c>
      <c r="G21" s="39">
        <v>50000</v>
      </c>
      <c r="H21" s="47">
        <f>G21-E21</f>
        <v>-2189</v>
      </c>
      <c r="I21" s="57">
        <f>H21/E21</f>
        <v>-0.04194370461208301</v>
      </c>
    </row>
    <row r="22" spans="1:9" ht="12.75">
      <c r="A22" s="51">
        <f t="shared" si="0"/>
        <v>22</v>
      </c>
      <c r="B22" s="3" t="s">
        <v>16</v>
      </c>
      <c r="C22" s="2">
        <v>1220.2</v>
      </c>
      <c r="D22" s="2">
        <v>500</v>
      </c>
      <c r="E22" s="10">
        <v>500</v>
      </c>
      <c r="F22" s="2">
        <v>0</v>
      </c>
      <c r="G22" s="10">
        <v>500</v>
      </c>
      <c r="H22" s="47">
        <f>G22-E22</f>
        <v>0</v>
      </c>
      <c r="I22" s="57">
        <f>H22/E22</f>
        <v>0</v>
      </c>
    </row>
    <row r="23" spans="1:9" ht="12.75">
      <c r="A23" s="51">
        <f t="shared" si="0"/>
        <v>23</v>
      </c>
      <c r="B23" s="3" t="s">
        <v>24</v>
      </c>
      <c r="C23" s="2">
        <v>1220.4</v>
      </c>
      <c r="D23" s="2">
        <v>3000</v>
      </c>
      <c r="E23" s="39">
        <v>3000</v>
      </c>
      <c r="F23" s="2">
        <v>208.15</v>
      </c>
      <c r="G23" s="39">
        <v>3000</v>
      </c>
      <c r="H23" s="47">
        <f>G23-E23</f>
        <v>0</v>
      </c>
      <c r="I23" s="57">
        <f>H23/E23</f>
        <v>0</v>
      </c>
    </row>
    <row r="24" spans="1:9" ht="12.75">
      <c r="A24" s="51">
        <f t="shared" si="0"/>
        <v>24</v>
      </c>
      <c r="B24" s="3" t="s">
        <v>25</v>
      </c>
      <c r="C24" s="2">
        <v>1220</v>
      </c>
      <c r="D24" s="2">
        <f>SUM(D21:D23)</f>
        <v>54411</v>
      </c>
      <c r="E24" s="2">
        <f>SUM(E21:E23)</f>
        <v>55689</v>
      </c>
      <c r="F24" s="2">
        <f>SUM(F21:F23)</f>
        <v>22636.63</v>
      </c>
      <c r="G24" s="39">
        <f>SUM(G21:G23)</f>
        <v>53500</v>
      </c>
      <c r="H24" s="2">
        <f>SUM(H21:H23)</f>
        <v>-2189</v>
      </c>
      <c r="I24" s="55">
        <f>H24/E24</f>
        <v>-0.03930758318518918</v>
      </c>
    </row>
    <row r="25" spans="1:9" ht="12.75">
      <c r="A25" s="51">
        <f t="shared" si="0"/>
        <v>25</v>
      </c>
      <c r="B25" s="8" t="s">
        <v>12</v>
      </c>
      <c r="C25" s="8" t="s">
        <v>12</v>
      </c>
      <c r="D25" s="8" t="s">
        <v>12</v>
      </c>
      <c r="E25" s="8" t="s">
        <v>12</v>
      </c>
      <c r="F25" s="8" t="s">
        <v>12</v>
      </c>
      <c r="G25" s="8" t="s">
        <v>12</v>
      </c>
      <c r="H25" s="8" t="s">
        <v>12</v>
      </c>
      <c r="I25" s="56" t="s">
        <v>12</v>
      </c>
    </row>
    <row r="26" spans="1:9" ht="12.75">
      <c r="A26" s="51">
        <f t="shared" si="0"/>
        <v>26</v>
      </c>
      <c r="B26" s="3" t="s">
        <v>216</v>
      </c>
      <c r="C26" s="8" t="s">
        <v>3</v>
      </c>
      <c r="D26" s="8"/>
      <c r="E26" s="8"/>
      <c r="F26" s="8"/>
      <c r="G26" s="10"/>
      <c r="H26" s="8"/>
      <c r="I26" s="56"/>
    </row>
    <row r="27" spans="1:9" ht="12.75">
      <c r="A27" s="51">
        <f t="shared" si="0"/>
        <v>27</v>
      </c>
      <c r="B27" s="3" t="s">
        <v>20</v>
      </c>
      <c r="C27" s="10">
        <v>1315.1</v>
      </c>
      <c r="D27" s="39">
        <v>51730</v>
      </c>
      <c r="E27" s="39">
        <v>60000</v>
      </c>
      <c r="F27" s="10">
        <v>15950.8</v>
      </c>
      <c r="G27" s="39">
        <v>47000</v>
      </c>
      <c r="H27" s="39">
        <f>G27-E27</f>
        <v>-13000</v>
      </c>
      <c r="I27" s="58">
        <f>H27/E27</f>
        <v>-0.21666666666666667</v>
      </c>
    </row>
    <row r="28" spans="1:9" ht="12.75">
      <c r="A28" s="51">
        <f t="shared" si="0"/>
        <v>28</v>
      </c>
      <c r="B28" s="3" t="s">
        <v>16</v>
      </c>
      <c r="C28" s="10">
        <v>1315.2</v>
      </c>
      <c r="D28" s="39">
        <v>2000</v>
      </c>
      <c r="E28" s="39">
        <v>1000</v>
      </c>
      <c r="F28" s="39">
        <v>147.08</v>
      </c>
      <c r="G28" s="39">
        <v>2000</v>
      </c>
      <c r="H28" s="39">
        <f>G28-E28</f>
        <v>1000</v>
      </c>
      <c r="I28" s="59">
        <f>H28/E28</f>
        <v>1</v>
      </c>
    </row>
    <row r="29" spans="1:9" ht="12.75">
      <c r="A29" s="51">
        <f t="shared" si="0"/>
        <v>29</v>
      </c>
      <c r="B29" s="3" t="s">
        <v>24</v>
      </c>
      <c r="C29" s="10">
        <v>1315.4</v>
      </c>
      <c r="D29" s="39">
        <v>6000</v>
      </c>
      <c r="E29" s="39">
        <v>9000</v>
      </c>
      <c r="F29" s="39">
        <v>4945.03</v>
      </c>
      <c r="G29" s="39">
        <v>10000</v>
      </c>
      <c r="H29" s="39">
        <f>G29-E29</f>
        <v>1000</v>
      </c>
      <c r="I29" s="59">
        <f>H29/E29</f>
        <v>0.1111111111111111</v>
      </c>
    </row>
    <row r="30" spans="1:9" ht="12.75">
      <c r="A30" s="51">
        <f t="shared" si="0"/>
        <v>30</v>
      </c>
      <c r="B30" s="3" t="s">
        <v>217</v>
      </c>
      <c r="C30" s="10">
        <v>1315</v>
      </c>
      <c r="D30" s="39">
        <f>SUM(D27:D29)</f>
        <v>59730</v>
      </c>
      <c r="E30" s="10">
        <f>SUM(E27:E29)</f>
        <v>70000</v>
      </c>
      <c r="F30" s="10">
        <f>SUM(F27:F29)</f>
        <v>21042.91</v>
      </c>
      <c r="G30" s="39">
        <f>SUM(G27:G29)</f>
        <v>59000</v>
      </c>
      <c r="H30" s="39">
        <f>G30-E30</f>
        <v>-11000</v>
      </c>
      <c r="I30" s="58">
        <f>H30/E30</f>
        <v>-0.15714285714285714</v>
      </c>
    </row>
    <row r="31" spans="1:9" ht="12.75">
      <c r="A31" s="51">
        <f t="shared" si="0"/>
        <v>31</v>
      </c>
      <c r="B31" s="3"/>
      <c r="C31" s="10"/>
      <c r="D31" s="8"/>
      <c r="E31" s="10"/>
      <c r="F31" s="8"/>
      <c r="G31" s="39"/>
      <c r="H31" s="8"/>
      <c r="I31" s="56"/>
    </row>
    <row r="32" spans="1:9" ht="12.75">
      <c r="A32" s="51">
        <f t="shared" si="0"/>
        <v>32</v>
      </c>
      <c r="B32" s="42" t="s">
        <v>218</v>
      </c>
      <c r="C32" s="8"/>
      <c r="D32" s="8"/>
      <c r="E32" s="8"/>
      <c r="F32" s="8"/>
      <c r="G32" s="10"/>
      <c r="H32" s="10"/>
      <c r="I32" s="59"/>
    </row>
    <row r="33" spans="1:9" ht="12.75">
      <c r="A33" s="51">
        <f t="shared" si="0"/>
        <v>33</v>
      </c>
      <c r="B33" s="3" t="s">
        <v>26</v>
      </c>
      <c r="D33" s="21"/>
      <c r="G33" s="114"/>
      <c r="H33" s="51"/>
      <c r="I33" s="113"/>
    </row>
    <row r="34" spans="1:9" ht="12.75">
      <c r="A34" s="51">
        <f t="shared" si="0"/>
        <v>34</v>
      </c>
      <c r="B34" s="3" t="s">
        <v>24</v>
      </c>
      <c r="C34" s="2">
        <v>1320.4</v>
      </c>
      <c r="D34" s="39">
        <v>17750</v>
      </c>
      <c r="E34" s="39">
        <v>18000</v>
      </c>
      <c r="F34" s="2">
        <v>5100</v>
      </c>
      <c r="G34" s="65">
        <v>18000</v>
      </c>
      <c r="H34" s="2">
        <f>G34-E34</f>
        <v>0</v>
      </c>
      <c r="I34" s="55">
        <f>H34/E34</f>
        <v>0</v>
      </c>
    </row>
    <row r="35" spans="1:9" ht="12.75">
      <c r="A35" s="51">
        <f t="shared" si="0"/>
        <v>35</v>
      </c>
      <c r="B35" s="3" t="s">
        <v>27</v>
      </c>
      <c r="C35" s="2">
        <v>1320</v>
      </c>
      <c r="D35" s="2">
        <f>D34</f>
        <v>17750</v>
      </c>
      <c r="E35" s="2">
        <f>E34</f>
        <v>18000</v>
      </c>
      <c r="F35" s="2">
        <f>F34</f>
        <v>5100</v>
      </c>
      <c r="G35" s="39">
        <f>G34</f>
        <v>18000</v>
      </c>
      <c r="H35" s="2">
        <f>G35-E35</f>
        <v>0</v>
      </c>
      <c r="I35" s="55">
        <f>H35/E35</f>
        <v>0</v>
      </c>
    </row>
    <row r="36" spans="1:9" ht="12.75">
      <c r="A36" s="51">
        <f t="shared" si="0"/>
        <v>36</v>
      </c>
      <c r="B36" s="8" t="s">
        <v>12</v>
      </c>
      <c r="C36" s="8" t="s">
        <v>12</v>
      </c>
      <c r="D36" s="8" t="s">
        <v>12</v>
      </c>
      <c r="E36" s="8" t="s">
        <v>12</v>
      </c>
      <c r="F36" s="8" t="s">
        <v>12</v>
      </c>
      <c r="G36" s="8" t="s">
        <v>12</v>
      </c>
      <c r="H36" s="8" t="s">
        <v>12</v>
      </c>
      <c r="I36" s="56" t="s">
        <v>12</v>
      </c>
    </row>
    <row r="37" spans="1:9" ht="12.75">
      <c r="A37" s="51">
        <f t="shared" si="0"/>
        <v>37</v>
      </c>
      <c r="B37" s="3" t="s">
        <v>2</v>
      </c>
      <c r="C37" s="1" t="s">
        <v>3</v>
      </c>
      <c r="D37" s="1" t="s">
        <v>28</v>
      </c>
      <c r="G37" s="115"/>
      <c r="H37" s="51"/>
      <c r="I37" s="113"/>
    </row>
    <row r="38" spans="1:9" ht="12.75">
      <c r="A38" s="51">
        <f t="shared" si="0"/>
        <v>38</v>
      </c>
      <c r="B38" s="3" t="s">
        <v>20</v>
      </c>
      <c r="C38" s="2">
        <v>1340.1</v>
      </c>
      <c r="D38" s="10">
        <v>3935</v>
      </c>
      <c r="E38">
        <v>3750</v>
      </c>
      <c r="F38" s="2">
        <v>0</v>
      </c>
      <c r="G38" s="67">
        <v>3850</v>
      </c>
      <c r="H38" s="2">
        <f>G38-E38</f>
        <v>100</v>
      </c>
      <c r="I38" s="55">
        <f>H38/D38</f>
        <v>0.025412960609911054</v>
      </c>
    </row>
    <row r="39" spans="1:9" ht="12.75">
      <c r="A39" s="51">
        <f t="shared" si="0"/>
        <v>39</v>
      </c>
      <c r="B39" s="3" t="s">
        <v>29</v>
      </c>
      <c r="C39" s="2">
        <v>1340</v>
      </c>
      <c r="D39" s="2">
        <f>SUM(D38)</f>
        <v>3935</v>
      </c>
      <c r="E39" s="2">
        <f>SUM(E38)</f>
        <v>3750</v>
      </c>
      <c r="F39" s="2">
        <f>F38</f>
        <v>0</v>
      </c>
      <c r="G39" s="10">
        <f>G38</f>
        <v>3850</v>
      </c>
      <c r="H39" s="2">
        <f>G39-E39</f>
        <v>100</v>
      </c>
      <c r="I39" s="55">
        <f>H39/D39</f>
        <v>0.025412960609911054</v>
      </c>
    </row>
    <row r="40" spans="1:9" ht="12.75">
      <c r="A40" s="51">
        <f t="shared" si="0"/>
        <v>40</v>
      </c>
      <c r="B40" s="8" t="s">
        <v>12</v>
      </c>
      <c r="C40" s="8" t="s">
        <v>12</v>
      </c>
      <c r="D40" s="8" t="s">
        <v>12</v>
      </c>
      <c r="E40" s="8" t="s">
        <v>12</v>
      </c>
      <c r="F40" s="8" t="s">
        <v>12</v>
      </c>
      <c r="G40" s="8" t="s">
        <v>12</v>
      </c>
      <c r="H40" s="8" t="s">
        <v>12</v>
      </c>
      <c r="I40" s="56" t="s">
        <v>12</v>
      </c>
    </row>
    <row r="41" spans="1:9" ht="12.75">
      <c r="A41" s="51">
        <f t="shared" si="0"/>
        <v>41</v>
      </c>
      <c r="B41" s="3" t="s">
        <v>30</v>
      </c>
      <c r="D41" s="1" t="s">
        <v>31</v>
      </c>
      <c r="G41" s="116"/>
      <c r="H41" s="51"/>
      <c r="I41" s="113"/>
    </row>
    <row r="42" spans="1:11" ht="12.75">
      <c r="A42" s="51">
        <f t="shared" si="0"/>
        <v>42</v>
      </c>
      <c r="B42" s="3" t="s">
        <v>20</v>
      </c>
      <c r="C42" s="2">
        <v>1355.1</v>
      </c>
      <c r="D42" s="2">
        <v>47971</v>
      </c>
      <c r="E42" s="39">
        <v>52000</v>
      </c>
      <c r="F42" s="2">
        <v>17874.55</v>
      </c>
      <c r="G42" s="39">
        <v>60000</v>
      </c>
      <c r="H42" s="2">
        <f>G42-E42</f>
        <v>8000</v>
      </c>
      <c r="I42" s="55">
        <f>H42/E42</f>
        <v>0.15384615384615385</v>
      </c>
      <c r="K42" s="51"/>
    </row>
    <row r="43" spans="1:11" ht="26.25">
      <c r="A43" s="51">
        <f t="shared" si="0"/>
        <v>43</v>
      </c>
      <c r="B43" s="3" t="s">
        <v>16</v>
      </c>
      <c r="C43" s="2">
        <v>1355.2</v>
      </c>
      <c r="D43" s="2">
        <v>2000</v>
      </c>
      <c r="E43" s="39">
        <v>2000</v>
      </c>
      <c r="F43" s="2">
        <v>0</v>
      </c>
      <c r="G43" s="39">
        <v>2000</v>
      </c>
      <c r="H43" s="2">
        <f>G43-E43</f>
        <v>0</v>
      </c>
      <c r="I43" s="55">
        <f>H43/E43</f>
        <v>0</v>
      </c>
      <c r="K43" s="102"/>
    </row>
    <row r="44" spans="1:9" ht="12.75">
      <c r="A44" s="51">
        <f t="shared" si="0"/>
        <v>44</v>
      </c>
      <c r="B44" s="3" t="s">
        <v>24</v>
      </c>
      <c r="C44" s="2">
        <v>1355.4</v>
      </c>
      <c r="D44" s="2">
        <v>30500</v>
      </c>
      <c r="E44" s="39">
        <v>30000</v>
      </c>
      <c r="F44" s="2">
        <v>2841.09</v>
      </c>
      <c r="G44" s="39">
        <v>20000</v>
      </c>
      <c r="H44" s="2">
        <f>G44-E44</f>
        <v>-10000</v>
      </c>
      <c r="I44" s="55">
        <f>H44/E44</f>
        <v>-0.3333333333333333</v>
      </c>
    </row>
    <row r="45" spans="1:9" ht="12.75">
      <c r="A45" s="51">
        <f t="shared" si="0"/>
        <v>45</v>
      </c>
      <c r="B45" s="3" t="s">
        <v>32</v>
      </c>
      <c r="C45" s="2">
        <v>1355</v>
      </c>
      <c r="D45" s="2">
        <f>SUM(D42:D44)</f>
        <v>80471</v>
      </c>
      <c r="E45" s="2">
        <f>SUM(E42:E44)</f>
        <v>84000</v>
      </c>
      <c r="F45" s="2">
        <f>SUM(F42:F44)</f>
        <v>20715.64</v>
      </c>
      <c r="G45" s="10">
        <f>SUM(G42:G44)</f>
        <v>82000</v>
      </c>
      <c r="H45" s="2">
        <f>SUM(H42:H44)</f>
        <v>-2000</v>
      </c>
      <c r="I45" s="55">
        <f>H45/E45</f>
        <v>-0.023809523809523808</v>
      </c>
    </row>
    <row r="46" spans="1:9" ht="12.75">
      <c r="A46" s="51">
        <f t="shared" si="0"/>
        <v>46</v>
      </c>
      <c r="B46" s="8" t="s">
        <v>12</v>
      </c>
      <c r="C46" s="8" t="s">
        <v>12</v>
      </c>
      <c r="D46" s="8" t="s">
        <v>12</v>
      </c>
      <c r="E46" s="8" t="s">
        <v>12</v>
      </c>
      <c r="F46" s="8" t="s">
        <v>12</v>
      </c>
      <c r="G46" s="8" t="s">
        <v>12</v>
      </c>
      <c r="H46" s="8" t="s">
        <v>12</v>
      </c>
      <c r="I46" s="56" t="s">
        <v>12</v>
      </c>
    </row>
    <row r="47" spans="1:9" ht="12.75">
      <c r="A47" s="51">
        <f t="shared" si="0"/>
        <v>47</v>
      </c>
      <c r="B47" s="3" t="s">
        <v>33</v>
      </c>
      <c r="D47" s="20"/>
      <c r="G47" s="112"/>
      <c r="H47" s="51"/>
      <c r="I47" s="113"/>
    </row>
    <row r="48" spans="1:9" ht="12.75">
      <c r="A48" s="51">
        <f t="shared" si="0"/>
        <v>48</v>
      </c>
      <c r="B48" s="3" t="s">
        <v>20</v>
      </c>
      <c r="C48" s="2">
        <v>1410.1</v>
      </c>
      <c r="D48" s="39">
        <v>52110</v>
      </c>
      <c r="E48" s="39">
        <v>53500</v>
      </c>
      <c r="F48" s="2">
        <v>26483.73</v>
      </c>
      <c r="G48" s="39">
        <v>54838</v>
      </c>
      <c r="H48" s="2">
        <f>G48-E48</f>
        <v>1338</v>
      </c>
      <c r="I48" s="55">
        <f>H48/E48</f>
        <v>0.025009345794392523</v>
      </c>
    </row>
    <row r="49" spans="1:9" ht="12.75">
      <c r="A49" s="51">
        <f t="shared" si="0"/>
        <v>49</v>
      </c>
      <c r="B49" s="3" t="s">
        <v>16</v>
      </c>
      <c r="C49" s="2">
        <v>1410.2</v>
      </c>
      <c r="D49" s="10">
        <v>1000</v>
      </c>
      <c r="E49" s="10">
        <v>1000</v>
      </c>
      <c r="F49" s="2">
        <v>0</v>
      </c>
      <c r="G49" s="10">
        <v>1000</v>
      </c>
      <c r="H49" s="2">
        <f>G49-E49</f>
        <v>0</v>
      </c>
      <c r="I49" s="55">
        <f>H49/E49</f>
        <v>0</v>
      </c>
    </row>
    <row r="50" spans="1:10" ht="12.75">
      <c r="A50" s="51">
        <f t="shared" si="0"/>
        <v>50</v>
      </c>
      <c r="B50" s="3" t="s">
        <v>24</v>
      </c>
      <c r="C50" s="2">
        <v>1410.4</v>
      </c>
      <c r="D50" s="2">
        <v>5475</v>
      </c>
      <c r="E50" s="10">
        <v>5475</v>
      </c>
      <c r="F50" s="2">
        <v>2713.35</v>
      </c>
      <c r="G50" s="10">
        <v>6500</v>
      </c>
      <c r="H50" s="2">
        <f>G50-E50</f>
        <v>1025</v>
      </c>
      <c r="I50" s="55">
        <f>H50/E50</f>
        <v>0.1872146118721461</v>
      </c>
      <c r="J50" s="108"/>
    </row>
    <row r="51" spans="1:9" ht="12.75">
      <c r="A51" s="51">
        <f t="shared" si="0"/>
        <v>51</v>
      </c>
      <c r="B51" s="3" t="s">
        <v>376</v>
      </c>
      <c r="C51" s="2">
        <v>1410</v>
      </c>
      <c r="D51" s="2">
        <f>SUM(D48:D50)</f>
        <v>58585</v>
      </c>
      <c r="E51" s="2">
        <f>SUM(E48:E50)</f>
        <v>59975</v>
      </c>
      <c r="F51" s="2">
        <f>SUM(F48:F50)</f>
        <v>29197.079999999998</v>
      </c>
      <c r="G51" s="10">
        <f>SUM(G48:G50)</f>
        <v>62338</v>
      </c>
      <c r="H51" s="2">
        <f>SUM(H48:H50)</f>
        <v>2363</v>
      </c>
      <c r="I51" s="55">
        <f>H51/E51</f>
        <v>0.03939974989578991</v>
      </c>
    </row>
    <row r="52" spans="1:13" ht="12.75">
      <c r="A52" s="51">
        <f t="shared" si="0"/>
        <v>52</v>
      </c>
      <c r="B52" s="8" t="s">
        <v>12</v>
      </c>
      <c r="C52" s="8" t="s">
        <v>12</v>
      </c>
      <c r="D52" s="8" t="s">
        <v>12</v>
      </c>
      <c r="E52" s="8" t="s">
        <v>12</v>
      </c>
      <c r="F52" s="8" t="s">
        <v>12</v>
      </c>
      <c r="G52" s="8" t="s">
        <v>12</v>
      </c>
      <c r="H52" s="8" t="s">
        <v>12</v>
      </c>
      <c r="I52" s="56"/>
      <c r="J52" s="13"/>
      <c r="K52" s="13"/>
      <c r="L52" s="13"/>
      <c r="M52" s="13"/>
    </row>
    <row r="53" spans="1:13" ht="12.75">
      <c r="A53" s="51">
        <f t="shared" si="0"/>
        <v>53</v>
      </c>
      <c r="B53" s="3" t="s">
        <v>35</v>
      </c>
      <c r="C53" s="1" t="s">
        <v>3</v>
      </c>
      <c r="D53" s="1" t="s">
        <v>3</v>
      </c>
      <c r="E53" s="1" t="s">
        <v>3</v>
      </c>
      <c r="F53" s="1" t="s">
        <v>3</v>
      </c>
      <c r="G53" s="10" t="s">
        <v>3</v>
      </c>
      <c r="H53" s="1" t="s">
        <v>3</v>
      </c>
      <c r="I53" s="60" t="s">
        <v>3</v>
      </c>
      <c r="M53" s="15"/>
    </row>
    <row r="54" spans="1:13" ht="12.75">
      <c r="A54" s="51">
        <f t="shared" si="0"/>
        <v>54</v>
      </c>
      <c r="B54" s="3" t="s">
        <v>20</v>
      </c>
      <c r="C54" s="41">
        <v>1420.1</v>
      </c>
      <c r="D54" s="10">
        <v>9450</v>
      </c>
      <c r="E54" s="10">
        <v>9450</v>
      </c>
      <c r="F54" s="41">
        <v>4500</v>
      </c>
      <c r="G54" s="39">
        <v>9450</v>
      </c>
      <c r="H54" s="39">
        <f>G54-E54</f>
        <v>0</v>
      </c>
      <c r="I54" s="59">
        <f>H54/E54</f>
        <v>0</v>
      </c>
      <c r="M54" s="15"/>
    </row>
    <row r="55" spans="1:13" ht="12.75">
      <c r="A55" s="51">
        <f t="shared" si="0"/>
        <v>55</v>
      </c>
      <c r="B55" s="3" t="s">
        <v>36</v>
      </c>
      <c r="C55" s="2">
        <v>1420.4</v>
      </c>
      <c r="D55" s="2">
        <v>1000</v>
      </c>
      <c r="E55" s="2">
        <v>1000</v>
      </c>
      <c r="F55" s="2">
        <v>0</v>
      </c>
      <c r="G55" s="39">
        <v>1000</v>
      </c>
      <c r="H55" s="2">
        <f>G55-E55</f>
        <v>0</v>
      </c>
      <c r="I55" s="55">
        <f>H55/E55</f>
        <v>0</v>
      </c>
      <c r="J55" s="15" t="s">
        <v>3</v>
      </c>
      <c r="K55" s="15" t="s">
        <v>3</v>
      </c>
      <c r="L55" s="15" t="s">
        <v>3</v>
      </c>
      <c r="M55" s="15" t="s">
        <v>3</v>
      </c>
    </row>
    <row r="56" spans="1:13" ht="12.75">
      <c r="A56" s="51">
        <f t="shared" si="0"/>
        <v>56</v>
      </c>
      <c r="B56" s="3" t="s">
        <v>37</v>
      </c>
      <c r="C56" s="2">
        <v>1420</v>
      </c>
      <c r="D56" s="2">
        <f>SUM(D54+D55)</f>
        <v>10450</v>
      </c>
      <c r="E56" s="2">
        <f>SUM(E54+E55)</f>
        <v>10450</v>
      </c>
      <c r="F56" s="2">
        <f>SUM(F54:F55)</f>
        <v>4500</v>
      </c>
      <c r="G56" s="10">
        <f>SUM(G54:G55)</f>
        <v>10450</v>
      </c>
      <c r="H56" s="2">
        <f>G56-E56</f>
        <v>0</v>
      </c>
      <c r="I56" s="55">
        <f>H56/E56</f>
        <v>0</v>
      </c>
      <c r="J56" s="6"/>
      <c r="K56" s="6"/>
      <c r="L56" s="6"/>
      <c r="M56" s="6"/>
    </row>
    <row r="57" spans="1:9" ht="12.75">
      <c r="A57" s="51">
        <f t="shared" si="0"/>
        <v>57</v>
      </c>
      <c r="B57" s="8" t="s">
        <v>12</v>
      </c>
      <c r="C57" s="8" t="s">
        <v>12</v>
      </c>
      <c r="D57" s="8" t="s">
        <v>12</v>
      </c>
      <c r="E57" s="8" t="s">
        <v>12</v>
      </c>
      <c r="F57" s="8" t="s">
        <v>12</v>
      </c>
      <c r="G57" s="8" t="s">
        <v>12</v>
      </c>
      <c r="H57" s="8" t="s">
        <v>12</v>
      </c>
      <c r="I57" s="56" t="s">
        <v>12</v>
      </c>
    </row>
    <row r="58" spans="1:9" ht="12.75">
      <c r="A58" s="51">
        <f t="shared" si="0"/>
        <v>58</v>
      </c>
      <c r="B58" s="3" t="s">
        <v>38</v>
      </c>
      <c r="C58" s="1" t="s">
        <v>3</v>
      </c>
      <c r="D58" s="1" t="s">
        <v>3</v>
      </c>
      <c r="E58" s="1" t="s">
        <v>3</v>
      </c>
      <c r="F58" s="1" t="s">
        <v>3</v>
      </c>
      <c r="G58" s="10" t="s">
        <v>3</v>
      </c>
      <c r="H58" s="1" t="s">
        <v>3</v>
      </c>
      <c r="I58" s="60" t="s">
        <v>3</v>
      </c>
    </row>
    <row r="59" spans="1:9" ht="12.75">
      <c r="A59" s="51">
        <f t="shared" si="0"/>
        <v>59</v>
      </c>
      <c r="B59" s="3" t="s">
        <v>24</v>
      </c>
      <c r="C59" s="2">
        <v>1440.4</v>
      </c>
      <c r="D59" s="2">
        <v>6000</v>
      </c>
      <c r="E59" s="2">
        <v>5000</v>
      </c>
      <c r="F59" s="2">
        <v>2710</v>
      </c>
      <c r="G59" s="39">
        <v>5000</v>
      </c>
      <c r="H59" s="2">
        <f>G59-E59</f>
        <v>0</v>
      </c>
      <c r="I59" s="55">
        <f>H59/E59</f>
        <v>0</v>
      </c>
    </row>
    <row r="60" spans="1:9" ht="12.75">
      <c r="A60" s="51">
        <f t="shared" si="0"/>
        <v>60</v>
      </c>
      <c r="B60" s="3" t="s">
        <v>39</v>
      </c>
      <c r="C60" s="2">
        <v>1440</v>
      </c>
      <c r="D60" s="2">
        <f>D59</f>
        <v>6000</v>
      </c>
      <c r="E60" s="2">
        <f>E59</f>
        <v>5000</v>
      </c>
      <c r="F60" s="2">
        <f>F59</f>
        <v>2710</v>
      </c>
      <c r="G60" s="10">
        <f>G59</f>
        <v>5000</v>
      </c>
      <c r="H60" s="2">
        <f>G60-E60</f>
        <v>0</v>
      </c>
      <c r="I60" s="55">
        <f>H60/E60</f>
        <v>0</v>
      </c>
    </row>
    <row r="61" spans="1:9" ht="12.75">
      <c r="A61" s="51">
        <f t="shared" si="0"/>
        <v>61</v>
      </c>
      <c r="B61" s="8" t="s">
        <v>12</v>
      </c>
      <c r="C61" s="8" t="s">
        <v>12</v>
      </c>
      <c r="D61" s="8" t="s">
        <v>12</v>
      </c>
      <c r="E61" s="8" t="s">
        <v>12</v>
      </c>
      <c r="F61" s="8" t="s">
        <v>12</v>
      </c>
      <c r="G61" s="8" t="s">
        <v>12</v>
      </c>
      <c r="H61" s="8" t="s">
        <v>12</v>
      </c>
      <c r="I61" s="56" t="s">
        <v>12</v>
      </c>
    </row>
    <row r="62" spans="1:9" ht="12.75">
      <c r="A62" s="51">
        <f t="shared" si="0"/>
        <v>62</v>
      </c>
      <c r="B62" s="8" t="s">
        <v>12</v>
      </c>
      <c r="C62" s="8" t="s">
        <v>12</v>
      </c>
      <c r="D62" s="8" t="s">
        <v>12</v>
      </c>
      <c r="E62" s="8" t="s">
        <v>12</v>
      </c>
      <c r="F62" s="8" t="s">
        <v>12</v>
      </c>
      <c r="G62" s="8" t="s">
        <v>12</v>
      </c>
      <c r="H62" s="8" t="s">
        <v>12</v>
      </c>
      <c r="I62" s="56" t="s">
        <v>12</v>
      </c>
    </row>
    <row r="63" spans="1:9" ht="12.75">
      <c r="A63" s="51">
        <f t="shared" si="0"/>
        <v>63</v>
      </c>
      <c r="B63" s="3" t="s">
        <v>40</v>
      </c>
      <c r="D63" s="23"/>
      <c r="G63" s="117"/>
      <c r="H63" s="51"/>
      <c r="I63" s="113"/>
    </row>
    <row r="64" spans="1:10" ht="12.75">
      <c r="A64" s="51">
        <f t="shared" si="0"/>
        <v>64</v>
      </c>
      <c r="B64" s="3" t="s">
        <v>20</v>
      </c>
      <c r="C64" s="43">
        <v>1620.1</v>
      </c>
      <c r="D64" s="45">
        <v>3300</v>
      </c>
      <c r="E64">
        <v>3000</v>
      </c>
      <c r="F64">
        <v>0</v>
      </c>
      <c r="G64" s="118">
        <v>9000</v>
      </c>
      <c r="H64" s="2">
        <f>G64-E64</f>
        <v>6000</v>
      </c>
      <c r="I64" s="55">
        <f>H64/E64</f>
        <v>2</v>
      </c>
      <c r="J64" s="51"/>
    </row>
    <row r="65" spans="1:9" ht="12.75">
      <c r="A65" s="51">
        <f t="shared" si="0"/>
        <v>65</v>
      </c>
      <c r="B65" s="3" t="s">
        <v>16</v>
      </c>
      <c r="C65" s="2">
        <v>1620.2</v>
      </c>
      <c r="D65" s="2">
        <v>3500</v>
      </c>
      <c r="E65" s="2">
        <v>3500</v>
      </c>
      <c r="F65" s="2">
        <v>300</v>
      </c>
      <c r="G65" s="10">
        <v>3500</v>
      </c>
      <c r="H65" s="2">
        <f>G65-E65</f>
        <v>0</v>
      </c>
      <c r="I65" s="55">
        <f>H65/E65</f>
        <v>0</v>
      </c>
    </row>
    <row r="66" spans="1:9" ht="12.75">
      <c r="A66" s="51">
        <f aca="true" t="shared" si="1" ref="A66:A130">ROW(A66)</f>
        <v>66</v>
      </c>
      <c r="B66" s="3" t="s">
        <v>24</v>
      </c>
      <c r="C66" s="2">
        <v>1620.4</v>
      </c>
      <c r="D66" s="2">
        <v>35000</v>
      </c>
      <c r="E66" s="2">
        <v>40000</v>
      </c>
      <c r="F66" s="2">
        <v>27502.88</v>
      </c>
      <c r="G66" s="39">
        <v>45000</v>
      </c>
      <c r="H66" s="2">
        <f>G66-E66</f>
        <v>5000</v>
      </c>
      <c r="I66" s="55">
        <f>H66/E66</f>
        <v>0.125</v>
      </c>
    </row>
    <row r="67" spans="1:9" ht="12.75">
      <c r="A67" s="51">
        <f t="shared" si="1"/>
        <v>67</v>
      </c>
      <c r="B67" s="3" t="s">
        <v>41</v>
      </c>
      <c r="C67" s="2">
        <v>1620</v>
      </c>
      <c r="D67" s="2">
        <f>SUM(D64:D66)</f>
        <v>41800</v>
      </c>
      <c r="E67" s="2">
        <f>SUM(E64:E66)</f>
        <v>46500</v>
      </c>
      <c r="F67" s="2">
        <f>SUM(F64:F66)</f>
        <v>27802.88</v>
      </c>
      <c r="G67" s="39">
        <f>SUM(G64:G66)</f>
        <v>57500</v>
      </c>
      <c r="H67" s="2">
        <f>G67-E67</f>
        <v>11000</v>
      </c>
      <c r="I67" s="55">
        <f>H67/E67</f>
        <v>0.23655913978494625</v>
      </c>
    </row>
    <row r="68" spans="1:9" ht="12.75">
      <c r="A68" s="51">
        <f t="shared" si="1"/>
        <v>68</v>
      </c>
      <c r="B68" s="8" t="s">
        <v>12</v>
      </c>
      <c r="C68" s="8" t="s">
        <v>12</v>
      </c>
      <c r="D68" s="8" t="s">
        <v>12</v>
      </c>
      <c r="E68" s="8" t="s">
        <v>12</v>
      </c>
      <c r="F68" s="8" t="s">
        <v>12</v>
      </c>
      <c r="G68" s="8" t="s">
        <v>12</v>
      </c>
      <c r="H68" s="8" t="s">
        <v>12</v>
      </c>
      <c r="I68" s="56" t="s">
        <v>12</v>
      </c>
    </row>
    <row r="69" spans="1:9" ht="12.75">
      <c r="A69" s="51">
        <f t="shared" si="1"/>
        <v>69</v>
      </c>
      <c r="B69" s="3" t="s">
        <v>42</v>
      </c>
      <c r="C69" s="1" t="s">
        <v>3</v>
      </c>
      <c r="D69" s="1" t="s">
        <v>3</v>
      </c>
      <c r="E69" s="1" t="s">
        <v>3</v>
      </c>
      <c r="F69" s="1" t="s">
        <v>3</v>
      </c>
      <c r="G69" s="10" t="s">
        <v>3</v>
      </c>
      <c r="H69" s="1" t="s">
        <v>3</v>
      </c>
      <c r="I69" s="60" t="s">
        <v>3</v>
      </c>
    </row>
    <row r="70" spans="1:9" ht="12.75">
      <c r="A70" s="51">
        <f t="shared" si="1"/>
        <v>70</v>
      </c>
      <c r="B70" s="3" t="s">
        <v>16</v>
      </c>
      <c r="C70" s="10">
        <v>1670.2</v>
      </c>
      <c r="D70" s="10">
        <v>0</v>
      </c>
      <c r="E70" s="10">
        <v>0</v>
      </c>
      <c r="F70" s="10"/>
      <c r="G70" s="10">
        <v>0</v>
      </c>
      <c r="H70" s="10">
        <f>G70-E70</f>
        <v>0</v>
      </c>
      <c r="I70" s="55">
        <v>0</v>
      </c>
    </row>
    <row r="71" spans="1:9" ht="12.75">
      <c r="A71" s="51">
        <f t="shared" si="1"/>
        <v>71</v>
      </c>
      <c r="B71" s="3" t="s">
        <v>24</v>
      </c>
      <c r="C71" s="2">
        <v>1670.4</v>
      </c>
      <c r="D71" s="2">
        <v>33000</v>
      </c>
      <c r="E71" s="2">
        <v>20000</v>
      </c>
      <c r="F71" s="2">
        <v>1185.95</v>
      </c>
      <c r="G71" s="65">
        <v>15000</v>
      </c>
      <c r="H71" s="2">
        <f>G71-E71</f>
        <v>-5000</v>
      </c>
      <c r="I71" s="55">
        <f>H71/E71</f>
        <v>-0.25</v>
      </c>
    </row>
    <row r="72" spans="1:9" ht="12.75">
      <c r="A72" s="51">
        <f t="shared" si="1"/>
        <v>72</v>
      </c>
      <c r="B72" s="3" t="s">
        <v>43</v>
      </c>
      <c r="C72" s="2">
        <v>1670</v>
      </c>
      <c r="D72" s="2">
        <f>D70+D71</f>
        <v>33000</v>
      </c>
      <c r="E72" s="2">
        <f>E70+E71</f>
        <v>20000</v>
      </c>
      <c r="F72" s="2">
        <f>F71</f>
        <v>1185.95</v>
      </c>
      <c r="G72" s="39">
        <f>G70+G71</f>
        <v>15000</v>
      </c>
      <c r="H72" s="2">
        <f>G72-E72</f>
        <v>-5000</v>
      </c>
      <c r="I72" s="55">
        <f>H72/E72</f>
        <v>-0.25</v>
      </c>
    </row>
    <row r="73" spans="1:9" ht="12.75">
      <c r="A73" s="51">
        <f t="shared" si="1"/>
        <v>73</v>
      </c>
      <c r="B73" s="8" t="s">
        <v>12</v>
      </c>
      <c r="C73" s="8" t="s">
        <v>12</v>
      </c>
      <c r="D73" s="8" t="s">
        <v>12</v>
      </c>
      <c r="E73" s="8" t="s">
        <v>12</v>
      </c>
      <c r="F73" s="8" t="s">
        <v>12</v>
      </c>
      <c r="G73" s="8" t="s">
        <v>12</v>
      </c>
      <c r="H73" s="8" t="s">
        <v>12</v>
      </c>
      <c r="I73" s="56" t="s">
        <v>12</v>
      </c>
    </row>
    <row r="74" spans="1:9" ht="12.75">
      <c r="A74" s="51">
        <f t="shared" si="1"/>
        <v>74</v>
      </c>
      <c r="B74" s="3" t="s">
        <v>44</v>
      </c>
      <c r="C74" s="1" t="s">
        <v>45</v>
      </c>
      <c r="D74" s="1" t="s">
        <v>3</v>
      </c>
      <c r="E74" s="1" t="s">
        <v>3</v>
      </c>
      <c r="F74" s="1" t="s">
        <v>3</v>
      </c>
      <c r="G74" s="10" t="s">
        <v>3</v>
      </c>
      <c r="H74" s="1" t="s">
        <v>3</v>
      </c>
      <c r="I74" s="60" t="s">
        <v>3</v>
      </c>
    </row>
    <row r="75" spans="1:9" ht="12.75">
      <c r="A75" s="51">
        <f t="shared" si="1"/>
        <v>75</v>
      </c>
      <c r="B75" s="3" t="s">
        <v>222</v>
      </c>
      <c r="C75" s="2">
        <v>1910.1</v>
      </c>
      <c r="D75" s="2">
        <v>70000</v>
      </c>
      <c r="E75" s="39">
        <v>75000</v>
      </c>
      <c r="F75" s="2">
        <v>72514.16</v>
      </c>
      <c r="G75" s="39">
        <v>80000</v>
      </c>
      <c r="H75" s="2">
        <f aca="true" t="shared" si="2" ref="H75:H81">G75-E75</f>
        <v>5000</v>
      </c>
      <c r="I75" s="55">
        <f aca="true" t="shared" si="3" ref="I75:I81">H75/E75</f>
        <v>0.06666666666666667</v>
      </c>
    </row>
    <row r="76" spans="1:9" ht="12.75">
      <c r="A76" s="51">
        <f t="shared" si="1"/>
        <v>76</v>
      </c>
      <c r="B76" s="3" t="s">
        <v>223</v>
      </c>
      <c r="C76" s="2">
        <v>1920.2</v>
      </c>
      <c r="D76" s="2">
        <v>1400</v>
      </c>
      <c r="E76" s="10">
        <v>1500</v>
      </c>
      <c r="F76" s="2">
        <v>1199</v>
      </c>
      <c r="G76" s="10">
        <v>1750</v>
      </c>
      <c r="H76" s="2">
        <f t="shared" si="2"/>
        <v>250</v>
      </c>
      <c r="I76" s="61">
        <f t="shared" si="3"/>
        <v>0.16666666666666666</v>
      </c>
    </row>
    <row r="77" spans="1:9" ht="12.75">
      <c r="A77" s="51">
        <f t="shared" si="1"/>
        <v>77</v>
      </c>
      <c r="B77" s="3" t="s">
        <v>243</v>
      </c>
      <c r="C77" s="2">
        <v>1989.4</v>
      </c>
      <c r="D77" s="2">
        <v>1400</v>
      </c>
      <c r="E77" s="10">
        <v>1400</v>
      </c>
      <c r="F77" s="2">
        <v>0</v>
      </c>
      <c r="G77" s="10">
        <v>1400</v>
      </c>
      <c r="H77" s="2">
        <f t="shared" si="2"/>
        <v>0</v>
      </c>
      <c r="I77" s="55">
        <f t="shared" si="3"/>
        <v>0</v>
      </c>
    </row>
    <row r="78" spans="1:9" ht="12.75">
      <c r="A78" s="51">
        <f t="shared" si="1"/>
        <v>78</v>
      </c>
      <c r="B78" s="3" t="s">
        <v>365</v>
      </c>
      <c r="C78" s="2">
        <v>1989.41</v>
      </c>
      <c r="D78" s="2">
        <v>8000</v>
      </c>
      <c r="E78" s="10">
        <v>8000</v>
      </c>
      <c r="F78" s="2">
        <v>0</v>
      </c>
      <c r="G78" s="10">
        <v>8000</v>
      </c>
      <c r="H78" s="38">
        <f t="shared" si="2"/>
        <v>0</v>
      </c>
      <c r="I78" s="54">
        <f t="shared" si="3"/>
        <v>0</v>
      </c>
    </row>
    <row r="79" spans="1:9" ht="12.75">
      <c r="A79" s="51">
        <f t="shared" si="1"/>
        <v>79</v>
      </c>
      <c r="B79" s="3" t="s">
        <v>46</v>
      </c>
      <c r="C79" s="2">
        <v>1990.4</v>
      </c>
      <c r="D79" s="2">
        <v>10000</v>
      </c>
      <c r="E79" s="39">
        <v>10000</v>
      </c>
      <c r="F79" s="2">
        <v>0</v>
      </c>
      <c r="G79" s="39">
        <v>10000</v>
      </c>
      <c r="H79" s="2">
        <f t="shared" si="2"/>
        <v>0</v>
      </c>
      <c r="I79" s="55">
        <f t="shared" si="3"/>
        <v>0</v>
      </c>
    </row>
    <row r="80" spans="1:9" ht="12.75">
      <c r="A80" s="51">
        <f t="shared" si="1"/>
        <v>80</v>
      </c>
      <c r="B80" s="3" t="s">
        <v>47</v>
      </c>
      <c r="C80" s="2">
        <v>1995.4</v>
      </c>
      <c r="D80" s="2">
        <v>4500</v>
      </c>
      <c r="E80" s="10">
        <v>4500</v>
      </c>
      <c r="F80" s="2">
        <v>2445.47</v>
      </c>
      <c r="G80" s="10">
        <v>5500</v>
      </c>
      <c r="H80" s="2">
        <f t="shared" si="2"/>
        <v>1000</v>
      </c>
      <c r="I80" s="55">
        <f t="shared" si="3"/>
        <v>0.2222222222222222</v>
      </c>
    </row>
    <row r="81" spans="1:9" ht="12.75">
      <c r="A81" s="51">
        <f t="shared" si="1"/>
        <v>81</v>
      </c>
      <c r="B81" s="3" t="s">
        <v>48</v>
      </c>
      <c r="C81" s="1" t="s">
        <v>45</v>
      </c>
      <c r="D81" s="2">
        <f>SUM(D75:D80)</f>
        <v>95300</v>
      </c>
      <c r="E81" s="2">
        <f>SUM(E75:E80)</f>
        <v>100400</v>
      </c>
      <c r="F81" s="2">
        <f>SUM(F75:F80)</f>
        <v>76158.63</v>
      </c>
      <c r="G81" s="10">
        <f>SUM(G75:G80)</f>
        <v>106650</v>
      </c>
      <c r="H81" s="2">
        <f t="shared" si="2"/>
        <v>6250</v>
      </c>
      <c r="I81" s="55">
        <f t="shared" si="3"/>
        <v>0.062250996015936255</v>
      </c>
    </row>
    <row r="82" spans="1:9" ht="12.75">
      <c r="A82" s="51">
        <f t="shared" si="1"/>
        <v>82</v>
      </c>
      <c r="B82" s="8" t="s">
        <v>12</v>
      </c>
      <c r="C82" s="8" t="s">
        <v>12</v>
      </c>
      <c r="D82" s="8" t="s">
        <v>12</v>
      </c>
      <c r="E82" s="8" t="s">
        <v>12</v>
      </c>
      <c r="F82" s="8" t="s">
        <v>12</v>
      </c>
      <c r="G82" s="8" t="s">
        <v>12</v>
      </c>
      <c r="H82" s="8" t="s">
        <v>12</v>
      </c>
      <c r="I82" s="56" t="s">
        <v>12</v>
      </c>
    </row>
    <row r="83" spans="1:9" ht="12.75">
      <c r="A83" s="51">
        <f t="shared" si="1"/>
        <v>83</v>
      </c>
      <c r="B83" s="3" t="s">
        <v>49</v>
      </c>
      <c r="C83" s="1" t="s">
        <v>3</v>
      </c>
      <c r="D83" s="40">
        <f>D12+D18+D24+D30+D35+D39+D45+D51+D56+D60+D67+D72+D81</f>
        <v>613088</v>
      </c>
      <c r="E83" s="2">
        <f>E12+E18+E24+E30+E35+E39+E45+E51+E56+E60+E67+E72+E81</f>
        <v>642864</v>
      </c>
      <c r="F83" s="40">
        <f>F12+F18+F24+F30+F35+F39+F45+F51+F56+F60+F67+F72+F81</f>
        <v>288109.65</v>
      </c>
      <c r="G83" s="39">
        <f>G12+G18+G24+G30+G35+G39+G45+G51+G56+G60+G67+G72+G81</f>
        <v>650363</v>
      </c>
      <c r="H83" s="2">
        <f>G83-E83</f>
        <v>7499</v>
      </c>
      <c r="I83" s="55">
        <f>H83/E83</f>
        <v>0.011664986684586475</v>
      </c>
    </row>
    <row r="84" spans="1:9" ht="12.75">
      <c r="A84" s="51">
        <f t="shared" si="1"/>
        <v>84</v>
      </c>
      <c r="B84" s="8" t="s">
        <v>34</v>
      </c>
      <c r="C84" s="8" t="s">
        <v>34</v>
      </c>
      <c r="D84" s="8"/>
      <c r="E84" s="8" t="s">
        <v>34</v>
      </c>
      <c r="F84" s="8" t="s">
        <v>34</v>
      </c>
      <c r="G84" s="8" t="s">
        <v>34</v>
      </c>
      <c r="H84" s="8" t="s">
        <v>34</v>
      </c>
      <c r="I84" s="56" t="s">
        <v>34</v>
      </c>
    </row>
    <row r="85" spans="1:9" ht="12.75">
      <c r="A85" s="51">
        <f t="shared" si="1"/>
        <v>85</v>
      </c>
      <c r="B85" s="8" t="s">
        <v>12</v>
      </c>
      <c r="C85" s="8" t="s">
        <v>12</v>
      </c>
      <c r="D85" s="8" t="s">
        <v>12</v>
      </c>
      <c r="E85" s="8" t="s">
        <v>12</v>
      </c>
      <c r="F85" s="8" t="s">
        <v>12</v>
      </c>
      <c r="G85" s="8" t="s">
        <v>12</v>
      </c>
      <c r="H85" s="8" t="s">
        <v>12</v>
      </c>
      <c r="I85" s="56" t="s">
        <v>12</v>
      </c>
    </row>
    <row r="86" spans="1:9" ht="12.75">
      <c r="A86" s="51">
        <f t="shared" si="1"/>
        <v>86</v>
      </c>
      <c r="B86" s="3" t="s">
        <v>50</v>
      </c>
      <c r="C86" s="1" t="s">
        <v>3</v>
      </c>
      <c r="D86" s="1" t="s">
        <v>3</v>
      </c>
      <c r="E86" s="1" t="s">
        <v>3</v>
      </c>
      <c r="F86" s="1" t="s">
        <v>3</v>
      </c>
      <c r="G86" s="10" t="s">
        <v>3</v>
      </c>
      <c r="H86" s="1" t="s">
        <v>3</v>
      </c>
      <c r="I86" s="60" t="s">
        <v>3</v>
      </c>
    </row>
    <row r="87" spans="1:9" ht="12.75">
      <c r="A87" s="51">
        <f t="shared" si="1"/>
        <v>87</v>
      </c>
      <c r="B87" s="3" t="s">
        <v>20</v>
      </c>
      <c r="C87" s="2">
        <v>3310.1</v>
      </c>
      <c r="D87" s="2">
        <v>7600</v>
      </c>
      <c r="E87" s="39">
        <v>12800</v>
      </c>
      <c r="F87" s="2">
        <v>2044.89</v>
      </c>
      <c r="G87" s="39">
        <v>10000</v>
      </c>
      <c r="H87" s="2">
        <f>G87-E87</f>
        <v>-2800</v>
      </c>
      <c r="I87" s="55">
        <f>H87/E87</f>
        <v>-0.21875</v>
      </c>
    </row>
    <row r="88" spans="1:9" ht="12.75">
      <c r="A88" s="51">
        <f t="shared" si="1"/>
        <v>88</v>
      </c>
      <c r="B88" s="3" t="s">
        <v>16</v>
      </c>
      <c r="C88" s="2">
        <v>3310.2</v>
      </c>
      <c r="D88" s="2">
        <v>250</v>
      </c>
      <c r="E88" s="10">
        <v>250</v>
      </c>
      <c r="F88" s="2">
        <v>0</v>
      </c>
      <c r="G88" s="10">
        <v>250</v>
      </c>
      <c r="H88" s="2">
        <f>G88-E88</f>
        <v>0</v>
      </c>
      <c r="I88" s="55">
        <f>H88/E88</f>
        <v>0</v>
      </c>
    </row>
    <row r="89" spans="1:9" ht="12.75">
      <c r="A89" s="51">
        <f t="shared" si="1"/>
        <v>89</v>
      </c>
      <c r="B89" s="3" t="s">
        <v>24</v>
      </c>
      <c r="C89" s="2">
        <v>3310.4</v>
      </c>
      <c r="D89" s="2">
        <v>1500</v>
      </c>
      <c r="E89" s="10">
        <v>1500</v>
      </c>
      <c r="F89" s="2">
        <v>0</v>
      </c>
      <c r="G89" s="10">
        <v>1500</v>
      </c>
      <c r="H89" s="2">
        <f>G89-E89</f>
        <v>0</v>
      </c>
      <c r="I89" s="55">
        <f>H89/E89</f>
        <v>0</v>
      </c>
    </row>
    <row r="90" spans="1:9" ht="12.75">
      <c r="A90" s="51">
        <f t="shared" si="1"/>
        <v>90</v>
      </c>
      <c r="B90" s="3" t="s">
        <v>51</v>
      </c>
      <c r="C90" s="2">
        <v>3310</v>
      </c>
      <c r="D90" s="2">
        <f>SUM(D87:D89)</f>
        <v>9350</v>
      </c>
      <c r="E90" s="2">
        <f>SUM(E87:E89)</f>
        <v>14550</v>
      </c>
      <c r="F90" s="2">
        <f>SUM(F87:F89)</f>
        <v>2044.89</v>
      </c>
      <c r="G90" s="39">
        <f>SUM(G87:G89)</f>
        <v>11750</v>
      </c>
      <c r="H90" s="2">
        <f>G90-E90</f>
        <v>-2800</v>
      </c>
      <c r="I90" s="55">
        <f>H90/E90</f>
        <v>-0.19243986254295534</v>
      </c>
    </row>
    <row r="91" spans="1:9" ht="12.75">
      <c r="A91" s="51">
        <f t="shared" si="1"/>
        <v>91</v>
      </c>
      <c r="B91" s="8" t="s">
        <v>12</v>
      </c>
      <c r="C91" s="8" t="s">
        <v>12</v>
      </c>
      <c r="D91" s="8" t="s">
        <v>12</v>
      </c>
      <c r="E91" s="8" t="s">
        <v>12</v>
      </c>
      <c r="F91" s="8" t="s">
        <v>12</v>
      </c>
      <c r="G91" s="8" t="s">
        <v>12</v>
      </c>
      <c r="H91" s="8" t="s">
        <v>12</v>
      </c>
      <c r="I91" s="56" t="s">
        <v>12</v>
      </c>
    </row>
    <row r="92" spans="1:9" ht="12.75">
      <c r="A92" s="51">
        <f t="shared" si="1"/>
        <v>92</v>
      </c>
      <c r="B92" s="10" t="s">
        <v>239</v>
      </c>
      <c r="C92" s="8"/>
      <c r="D92" s="8"/>
      <c r="E92" s="8"/>
      <c r="F92" s="8"/>
      <c r="G92" s="10"/>
      <c r="H92" s="8"/>
      <c r="I92" s="56"/>
    </row>
    <row r="93" spans="1:9" ht="12.75">
      <c r="A93" s="51">
        <f t="shared" si="1"/>
        <v>93</v>
      </c>
      <c r="B93" s="10" t="s">
        <v>24</v>
      </c>
      <c r="C93" s="10">
        <v>3320.4</v>
      </c>
      <c r="D93" s="10">
        <v>3600</v>
      </c>
      <c r="E93" s="10">
        <v>3600</v>
      </c>
      <c r="F93" s="10">
        <v>1800</v>
      </c>
      <c r="G93" s="10">
        <v>3600</v>
      </c>
      <c r="H93" s="10">
        <f>G93-E93</f>
        <v>0</v>
      </c>
      <c r="I93" s="59">
        <f>H93/E93</f>
        <v>0</v>
      </c>
    </row>
    <row r="94" spans="1:9" ht="12.75">
      <c r="A94" s="51">
        <f t="shared" si="1"/>
        <v>94</v>
      </c>
      <c r="B94" s="10"/>
      <c r="C94" s="10"/>
      <c r="D94" s="10"/>
      <c r="E94" s="10"/>
      <c r="F94" s="10"/>
      <c r="G94" s="10"/>
      <c r="H94" s="10"/>
      <c r="I94" s="56"/>
    </row>
    <row r="95" spans="1:9" ht="12.75">
      <c r="A95" s="51">
        <f t="shared" si="1"/>
        <v>95</v>
      </c>
      <c r="B95" s="8" t="s">
        <v>12</v>
      </c>
      <c r="C95" s="8" t="s">
        <v>12</v>
      </c>
      <c r="D95" s="8" t="s">
        <v>12</v>
      </c>
      <c r="E95" s="8" t="s">
        <v>12</v>
      </c>
      <c r="F95" s="8" t="s">
        <v>12</v>
      </c>
      <c r="G95" s="8" t="s">
        <v>12</v>
      </c>
      <c r="H95" s="8" t="s">
        <v>12</v>
      </c>
      <c r="I95" s="56" t="s">
        <v>12</v>
      </c>
    </row>
    <row r="96" spans="1:9" ht="12.75">
      <c r="A96" s="51">
        <f t="shared" si="1"/>
        <v>96</v>
      </c>
      <c r="B96" s="3" t="s">
        <v>52</v>
      </c>
      <c r="D96" s="21"/>
      <c r="G96" s="114"/>
      <c r="H96" s="51"/>
      <c r="I96" s="113"/>
    </row>
    <row r="97" spans="1:10" ht="12.75">
      <c r="A97" s="51">
        <f t="shared" si="1"/>
        <v>97</v>
      </c>
      <c r="B97" s="3" t="s">
        <v>20</v>
      </c>
      <c r="C97" s="2">
        <v>3510.1</v>
      </c>
      <c r="D97" s="2">
        <v>4393</v>
      </c>
      <c r="E97" s="39">
        <v>4393</v>
      </c>
      <c r="F97" s="2">
        <v>3000</v>
      </c>
      <c r="G97" s="39">
        <v>6150</v>
      </c>
      <c r="H97" s="2">
        <f>G97-E97</f>
        <v>1757</v>
      </c>
      <c r="I97" s="58">
        <f>H97/E97</f>
        <v>0.3999544730252675</v>
      </c>
      <c r="J97" s="108"/>
    </row>
    <row r="98" spans="1:9" ht="12.75">
      <c r="A98" s="51">
        <f t="shared" si="1"/>
        <v>98</v>
      </c>
      <c r="B98" s="3" t="s">
        <v>16</v>
      </c>
      <c r="C98" s="2">
        <v>3510.2</v>
      </c>
      <c r="D98" s="2">
        <v>300</v>
      </c>
      <c r="E98" s="10">
        <v>300</v>
      </c>
      <c r="F98" s="2">
        <v>0</v>
      </c>
      <c r="G98" s="10">
        <v>300</v>
      </c>
      <c r="H98" s="2">
        <f>G98-E98</f>
        <v>0</v>
      </c>
      <c r="I98" s="55">
        <f>H98/E98</f>
        <v>0</v>
      </c>
    </row>
    <row r="99" spans="1:9" ht="12.75">
      <c r="A99" s="51">
        <f t="shared" si="1"/>
        <v>99</v>
      </c>
      <c r="B99" s="3" t="s">
        <v>24</v>
      </c>
      <c r="C99" s="2">
        <v>3510.4</v>
      </c>
      <c r="D99" s="2">
        <v>2200</v>
      </c>
      <c r="E99" s="10">
        <v>2200</v>
      </c>
      <c r="F99" s="2">
        <v>1600</v>
      </c>
      <c r="G99" s="10">
        <v>3000</v>
      </c>
      <c r="H99" s="2">
        <f>G99-E99</f>
        <v>800</v>
      </c>
      <c r="I99" s="55">
        <f>H99/E99</f>
        <v>0.36363636363636365</v>
      </c>
    </row>
    <row r="100" spans="1:9" ht="12.75">
      <c r="A100" s="51">
        <f t="shared" si="1"/>
        <v>100</v>
      </c>
      <c r="B100" s="3" t="s">
        <v>53</v>
      </c>
      <c r="C100" s="2">
        <v>3510</v>
      </c>
      <c r="D100" s="2">
        <f>SUM(D97:D99)</f>
        <v>6893</v>
      </c>
      <c r="E100" s="2">
        <f>SUM(E97:E99)</f>
        <v>6893</v>
      </c>
      <c r="F100" s="2">
        <f>SUM(F97:F99)</f>
        <v>4600</v>
      </c>
      <c r="G100" s="10">
        <f>SUM(G97:G99)</f>
        <v>9450</v>
      </c>
      <c r="H100" s="2">
        <f>G100-E100</f>
        <v>2557</v>
      </c>
      <c r="I100" s="55">
        <f>H100/E100</f>
        <v>0.37095604236181634</v>
      </c>
    </row>
    <row r="101" spans="1:9" ht="12.75">
      <c r="A101" s="51">
        <f t="shared" si="1"/>
        <v>101</v>
      </c>
      <c r="B101" s="8" t="s">
        <v>12</v>
      </c>
      <c r="C101" s="8" t="s">
        <v>12</v>
      </c>
      <c r="D101" s="8" t="s">
        <v>12</v>
      </c>
      <c r="E101" s="8" t="s">
        <v>12</v>
      </c>
      <c r="F101" s="8" t="s">
        <v>12</v>
      </c>
      <c r="G101" s="8" t="s">
        <v>12</v>
      </c>
      <c r="H101" s="8" t="s">
        <v>12</v>
      </c>
      <c r="I101" s="56" t="s">
        <v>12</v>
      </c>
    </row>
    <row r="102" spans="1:9" ht="12.75">
      <c r="A102" s="51">
        <f t="shared" si="1"/>
        <v>102</v>
      </c>
      <c r="B102" s="3" t="s">
        <v>54</v>
      </c>
      <c r="C102" s="1" t="s">
        <v>3</v>
      </c>
      <c r="D102" s="1" t="s">
        <v>3</v>
      </c>
      <c r="E102" s="1" t="s">
        <v>3</v>
      </c>
      <c r="F102" s="1" t="s">
        <v>3</v>
      </c>
      <c r="G102" s="10" t="s">
        <v>3</v>
      </c>
      <c r="H102" s="1" t="s">
        <v>3</v>
      </c>
      <c r="I102" s="60" t="s">
        <v>3</v>
      </c>
    </row>
    <row r="103" spans="1:9" ht="12.75">
      <c r="A103" s="51">
        <f t="shared" si="1"/>
        <v>103</v>
      </c>
      <c r="B103" s="3" t="s">
        <v>24</v>
      </c>
      <c r="C103" s="2">
        <v>3650.4</v>
      </c>
      <c r="D103" s="2">
        <v>22320</v>
      </c>
      <c r="E103" s="39">
        <v>22000</v>
      </c>
      <c r="F103" s="2">
        <v>0</v>
      </c>
      <c r="G103" s="65">
        <v>20000</v>
      </c>
      <c r="H103" s="2">
        <f>G103-E103</f>
        <v>-2000</v>
      </c>
      <c r="I103" s="55">
        <f>H103/E103</f>
        <v>-0.09090909090909091</v>
      </c>
    </row>
    <row r="104" spans="1:9" ht="12.75">
      <c r="A104" s="51">
        <f t="shared" si="1"/>
        <v>104</v>
      </c>
      <c r="B104" s="3" t="s">
        <v>55</v>
      </c>
      <c r="C104" s="2">
        <v>3650</v>
      </c>
      <c r="D104" s="2">
        <f>D103</f>
        <v>22320</v>
      </c>
      <c r="E104" s="10">
        <f>E103</f>
        <v>22000</v>
      </c>
      <c r="F104" s="2">
        <f>F103</f>
        <v>0</v>
      </c>
      <c r="G104" s="39">
        <f>G103</f>
        <v>20000</v>
      </c>
      <c r="H104" s="2">
        <f>G104-E104</f>
        <v>-2000</v>
      </c>
      <c r="I104" s="55">
        <f>H104/E104</f>
        <v>-0.09090909090909091</v>
      </c>
    </row>
    <row r="105" spans="1:9" ht="12.75">
      <c r="A105" s="51">
        <f t="shared" si="1"/>
        <v>105</v>
      </c>
      <c r="B105" s="8" t="s">
        <v>12</v>
      </c>
      <c r="C105" s="8" t="s">
        <v>12</v>
      </c>
      <c r="D105" s="8" t="s">
        <v>12</v>
      </c>
      <c r="E105" s="8" t="s">
        <v>12</v>
      </c>
      <c r="F105" s="8" t="s">
        <v>12</v>
      </c>
      <c r="G105" s="8" t="s">
        <v>12</v>
      </c>
      <c r="H105" s="8" t="s">
        <v>12</v>
      </c>
      <c r="I105" s="56" t="s">
        <v>12</v>
      </c>
    </row>
    <row r="106" spans="1:9" ht="12.75">
      <c r="A106" s="51">
        <f t="shared" si="1"/>
        <v>106</v>
      </c>
      <c r="B106" s="3" t="s">
        <v>56</v>
      </c>
      <c r="C106" s="2"/>
      <c r="D106" s="2">
        <f>D90+D93+D100+D104</f>
        <v>42163</v>
      </c>
      <c r="E106" s="2">
        <f>E90+E93+E100+E104</f>
        <v>47043</v>
      </c>
      <c r="F106" s="2">
        <f>F90+F93+F100+F104</f>
        <v>8444.89</v>
      </c>
      <c r="G106" s="39">
        <f>G90+G93+G100+G104</f>
        <v>44800</v>
      </c>
      <c r="H106" s="2">
        <f>G106-E106</f>
        <v>-2243</v>
      </c>
      <c r="I106" s="55">
        <f>H106/E106</f>
        <v>-0.04767978232680739</v>
      </c>
    </row>
    <row r="107" spans="1:9" ht="12.75">
      <c r="A107" s="51">
        <f t="shared" si="1"/>
        <v>107</v>
      </c>
      <c r="B107" s="8" t="s">
        <v>12</v>
      </c>
      <c r="C107" s="8" t="s">
        <v>12</v>
      </c>
      <c r="D107" s="8" t="s">
        <v>12</v>
      </c>
      <c r="E107" s="8"/>
      <c r="F107" s="8" t="s">
        <v>12</v>
      </c>
      <c r="G107" s="8" t="s">
        <v>12</v>
      </c>
      <c r="H107" s="8" t="s">
        <v>12</v>
      </c>
      <c r="I107" s="56" t="s">
        <v>12</v>
      </c>
    </row>
    <row r="108" spans="1:9" ht="12.75">
      <c r="A108" s="51">
        <f t="shared" si="1"/>
        <v>108</v>
      </c>
      <c r="B108" s="3" t="s">
        <v>57</v>
      </c>
      <c r="D108" s="24"/>
      <c r="G108" s="119" t="s">
        <v>3</v>
      </c>
      <c r="H108" s="51"/>
      <c r="I108" s="113"/>
    </row>
    <row r="109" spans="1:9" ht="12.75">
      <c r="A109" s="51">
        <f t="shared" si="1"/>
        <v>109</v>
      </c>
      <c r="B109" s="3" t="s">
        <v>20</v>
      </c>
      <c r="C109" s="2">
        <v>4010.1</v>
      </c>
      <c r="D109" s="2">
        <v>1000</v>
      </c>
      <c r="E109" s="2">
        <v>1000</v>
      </c>
      <c r="F109" s="2">
        <v>0</v>
      </c>
      <c r="G109" s="10">
        <v>1000</v>
      </c>
      <c r="H109" s="2">
        <f>G109-E109</f>
        <v>0</v>
      </c>
      <c r="I109" s="55">
        <f>H109/E109</f>
        <v>0</v>
      </c>
    </row>
    <row r="110" spans="1:9" ht="12.75">
      <c r="A110" s="51">
        <f t="shared" si="1"/>
        <v>110</v>
      </c>
      <c r="B110" s="3" t="s">
        <v>24</v>
      </c>
      <c r="C110" s="2">
        <v>4010.4</v>
      </c>
      <c r="D110" s="2">
        <v>0</v>
      </c>
      <c r="E110" s="2">
        <v>200</v>
      </c>
      <c r="F110" s="2">
        <v>0</v>
      </c>
      <c r="G110" s="67">
        <v>200</v>
      </c>
      <c r="H110" s="2">
        <f>G110-E110</f>
        <v>0</v>
      </c>
      <c r="I110" s="55">
        <f>H110/E110</f>
        <v>0</v>
      </c>
    </row>
    <row r="111" spans="1:9" ht="12.75">
      <c r="A111" s="51">
        <f t="shared" si="1"/>
        <v>111</v>
      </c>
      <c r="B111" s="3" t="s">
        <v>58</v>
      </c>
      <c r="C111" s="2">
        <v>4010</v>
      </c>
      <c r="D111" s="2">
        <f>SUM(D109:D110)</f>
        <v>1000</v>
      </c>
      <c r="E111" s="2">
        <f>SUM(E109:E110)</f>
        <v>1200</v>
      </c>
      <c r="F111" s="2">
        <f>SUM(F109:F110)</f>
        <v>0</v>
      </c>
      <c r="G111" s="10">
        <f>SUM(G109:G110)</f>
        <v>1200</v>
      </c>
      <c r="H111" s="2">
        <f>G111-E111</f>
        <v>0</v>
      </c>
      <c r="I111" s="55">
        <f>H111/E111</f>
        <v>0</v>
      </c>
    </row>
    <row r="112" spans="1:9" ht="12.75">
      <c r="A112" s="51">
        <f t="shared" si="1"/>
        <v>112</v>
      </c>
      <c r="B112" s="8" t="s">
        <v>12</v>
      </c>
      <c r="C112" s="8" t="s">
        <v>12</v>
      </c>
      <c r="D112" s="8" t="s">
        <v>12</v>
      </c>
      <c r="E112" s="8" t="s">
        <v>12</v>
      </c>
      <c r="F112" s="8" t="s">
        <v>12</v>
      </c>
      <c r="G112" s="8" t="s">
        <v>12</v>
      </c>
      <c r="H112" s="8" t="s">
        <v>12</v>
      </c>
      <c r="I112" s="56" t="s">
        <v>12</v>
      </c>
    </row>
    <row r="113" spans="1:9" ht="12.75">
      <c r="A113" s="51">
        <f t="shared" si="1"/>
        <v>113</v>
      </c>
      <c r="B113" s="3" t="s">
        <v>59</v>
      </c>
      <c r="C113" s="1" t="s">
        <v>3</v>
      </c>
      <c r="D113" s="1" t="s">
        <v>3</v>
      </c>
      <c r="E113" s="1" t="s">
        <v>3</v>
      </c>
      <c r="F113" s="1" t="s">
        <v>3</v>
      </c>
      <c r="G113" s="10" t="s">
        <v>3</v>
      </c>
      <c r="H113" s="1" t="s">
        <v>3</v>
      </c>
      <c r="I113" s="60" t="s">
        <v>60</v>
      </c>
    </row>
    <row r="114" spans="1:9" ht="12.75">
      <c r="A114" s="51">
        <f t="shared" si="1"/>
        <v>114</v>
      </c>
      <c r="B114" s="3" t="s">
        <v>20</v>
      </c>
      <c r="C114" s="2">
        <v>4020.1</v>
      </c>
      <c r="D114" s="2">
        <v>1070</v>
      </c>
      <c r="E114" s="2">
        <v>1070</v>
      </c>
      <c r="F114" s="2">
        <v>0</v>
      </c>
      <c r="G114" s="10">
        <v>1097</v>
      </c>
      <c r="H114" s="2">
        <f>G114-E114</f>
        <v>27</v>
      </c>
      <c r="I114" s="55">
        <f>H114/E114</f>
        <v>0.025233644859813085</v>
      </c>
    </row>
    <row r="115" spans="1:9" ht="12.75">
      <c r="A115" s="51">
        <f t="shared" si="1"/>
        <v>115</v>
      </c>
      <c r="B115" s="3" t="s">
        <v>61</v>
      </c>
      <c r="C115" s="2">
        <v>4020</v>
      </c>
      <c r="D115" s="2">
        <f>D114</f>
        <v>1070</v>
      </c>
      <c r="E115" s="2">
        <f>E114</f>
        <v>1070</v>
      </c>
      <c r="F115" s="2">
        <f>F114</f>
        <v>0</v>
      </c>
      <c r="G115" s="10">
        <f>G114</f>
        <v>1097</v>
      </c>
      <c r="H115" s="2">
        <f>G115-E115</f>
        <v>27</v>
      </c>
      <c r="I115" s="55">
        <f>H115/E115</f>
        <v>0.025233644859813085</v>
      </c>
    </row>
    <row r="116" spans="1:9" ht="12.75">
      <c r="A116" s="51">
        <f t="shared" si="1"/>
        <v>116</v>
      </c>
      <c r="B116" s="8" t="s">
        <v>12</v>
      </c>
      <c r="C116" s="8" t="s">
        <v>12</v>
      </c>
      <c r="D116" s="8" t="s">
        <v>12</v>
      </c>
      <c r="E116" s="8" t="s">
        <v>12</v>
      </c>
      <c r="F116" s="8" t="s">
        <v>12</v>
      </c>
      <c r="G116" s="8" t="s">
        <v>12</v>
      </c>
      <c r="H116" s="8" t="s">
        <v>12</v>
      </c>
      <c r="I116" s="56" t="s">
        <v>12</v>
      </c>
    </row>
    <row r="117" spans="1:9" ht="12.75">
      <c r="A117" s="51">
        <f t="shared" si="1"/>
        <v>117</v>
      </c>
      <c r="B117" s="3" t="s">
        <v>62</v>
      </c>
      <c r="C117" s="1" t="s">
        <v>3</v>
      </c>
      <c r="D117" s="1" t="s">
        <v>3</v>
      </c>
      <c r="E117" s="1" t="s">
        <v>3</v>
      </c>
      <c r="F117" s="1" t="s">
        <v>3</v>
      </c>
      <c r="G117" s="10" t="s">
        <v>3</v>
      </c>
      <c r="H117" s="1" t="s">
        <v>3</v>
      </c>
      <c r="I117" s="60" t="s">
        <v>3</v>
      </c>
    </row>
    <row r="118" spans="1:10" ht="12.75">
      <c r="A118" s="51">
        <f t="shared" si="1"/>
        <v>118</v>
      </c>
      <c r="B118" s="10" t="s">
        <v>377</v>
      </c>
      <c r="C118" s="52">
        <v>4540.4</v>
      </c>
      <c r="D118" s="10">
        <v>2500</v>
      </c>
      <c r="E118" s="10">
        <v>2500</v>
      </c>
      <c r="F118" s="10">
        <v>0</v>
      </c>
      <c r="G118" s="10">
        <v>2500</v>
      </c>
      <c r="H118" s="10"/>
      <c r="I118" s="59"/>
      <c r="J118" s="43"/>
    </row>
    <row r="119" spans="1:9" ht="12.75">
      <c r="A119" s="51">
        <f t="shared" si="1"/>
        <v>119</v>
      </c>
      <c r="B119" s="3" t="s">
        <v>378</v>
      </c>
      <c r="C119" s="2">
        <v>4540.41</v>
      </c>
      <c r="D119" s="2">
        <v>2500</v>
      </c>
      <c r="E119" s="2">
        <v>2500</v>
      </c>
      <c r="F119" s="2">
        <v>0</v>
      </c>
      <c r="G119" s="10">
        <v>2500</v>
      </c>
      <c r="H119" s="2">
        <f>G119-E119</f>
        <v>0</v>
      </c>
      <c r="I119" s="55">
        <f>H119/E119</f>
        <v>0</v>
      </c>
    </row>
    <row r="120" spans="1:9" ht="12.75">
      <c r="A120" s="51">
        <f t="shared" si="1"/>
        <v>120</v>
      </c>
      <c r="B120" s="3" t="s">
        <v>63</v>
      </c>
      <c r="C120" s="2">
        <v>4540</v>
      </c>
      <c r="D120" s="2">
        <f>D119+D118</f>
        <v>5000</v>
      </c>
      <c r="E120" s="2">
        <f>E119+E118</f>
        <v>5000</v>
      </c>
      <c r="F120" s="2">
        <f>F119+F118</f>
        <v>0</v>
      </c>
      <c r="G120" s="2">
        <f>G119+G118</f>
        <v>5000</v>
      </c>
      <c r="H120" s="2">
        <f>G120-E120</f>
        <v>0</v>
      </c>
      <c r="I120" s="55">
        <f>H120/E120</f>
        <v>0</v>
      </c>
    </row>
    <row r="121" spans="1:9" ht="12.75">
      <c r="A121" s="51">
        <f t="shared" si="1"/>
        <v>121</v>
      </c>
      <c r="B121" s="8" t="s">
        <v>12</v>
      </c>
      <c r="C121" s="8" t="s">
        <v>12</v>
      </c>
      <c r="D121" s="8" t="s">
        <v>12</v>
      </c>
      <c r="E121" s="8" t="s">
        <v>12</v>
      </c>
      <c r="F121" s="8" t="s">
        <v>12</v>
      </c>
      <c r="G121" s="8" t="s">
        <v>12</v>
      </c>
      <c r="H121" s="8" t="s">
        <v>12</v>
      </c>
      <c r="I121" s="56" t="s">
        <v>12</v>
      </c>
    </row>
    <row r="122" spans="1:9" ht="12.75">
      <c r="A122" s="51">
        <f t="shared" si="1"/>
        <v>122</v>
      </c>
      <c r="B122" s="3" t="s">
        <v>64</v>
      </c>
      <c r="C122" s="2">
        <v>4540</v>
      </c>
      <c r="D122" s="2">
        <f>D111+D115+D120</f>
        <v>7070</v>
      </c>
      <c r="E122" s="2">
        <f>E111+E115+E120</f>
        <v>7270</v>
      </c>
      <c r="F122" s="2">
        <f>F111+F115+F120</f>
        <v>0</v>
      </c>
      <c r="G122" s="10">
        <f>G111+G115+G120</f>
        <v>7297</v>
      </c>
      <c r="H122" s="2">
        <f>G122-E122</f>
        <v>27</v>
      </c>
      <c r="I122" s="55">
        <f>H122/E122</f>
        <v>0.0037138927097661624</v>
      </c>
    </row>
    <row r="123" spans="1:9" ht="12.75">
      <c r="A123" s="51">
        <f t="shared" si="1"/>
        <v>123</v>
      </c>
      <c r="B123" s="8" t="s">
        <v>12</v>
      </c>
      <c r="C123" s="8" t="s">
        <v>12</v>
      </c>
      <c r="D123" s="8" t="s">
        <v>12</v>
      </c>
      <c r="E123" s="8" t="s">
        <v>12</v>
      </c>
      <c r="F123" s="8" t="s">
        <v>12</v>
      </c>
      <c r="G123" s="8" t="s">
        <v>12</v>
      </c>
      <c r="H123" s="8" t="s">
        <v>12</v>
      </c>
      <c r="I123" s="56" t="s">
        <v>12</v>
      </c>
    </row>
    <row r="124" spans="1:9" ht="12.75">
      <c r="A124" s="51">
        <f t="shared" si="1"/>
        <v>124</v>
      </c>
      <c r="B124" s="3" t="s">
        <v>65</v>
      </c>
      <c r="C124" s="1" t="s">
        <v>3</v>
      </c>
      <c r="D124" s="1" t="s">
        <v>3</v>
      </c>
      <c r="E124" s="1" t="s">
        <v>3</v>
      </c>
      <c r="F124" s="1" t="s">
        <v>3</v>
      </c>
      <c r="G124" s="10" t="s">
        <v>3</v>
      </c>
      <c r="H124" s="1" t="s">
        <v>3</v>
      </c>
      <c r="I124" s="60" t="s">
        <v>3</v>
      </c>
    </row>
    <row r="125" spans="1:9" ht="12.75">
      <c r="A125" s="51">
        <f t="shared" si="1"/>
        <v>125</v>
      </c>
      <c r="B125" s="3" t="s">
        <v>66</v>
      </c>
      <c r="D125" s="25"/>
      <c r="G125" s="10" t="s">
        <v>3</v>
      </c>
      <c r="H125" s="51"/>
      <c r="I125" s="113"/>
    </row>
    <row r="126" spans="1:10" ht="12.75">
      <c r="A126" s="51">
        <f t="shared" si="1"/>
        <v>126</v>
      </c>
      <c r="B126" s="3" t="s">
        <v>20</v>
      </c>
      <c r="C126" s="2">
        <v>5010.1</v>
      </c>
      <c r="D126" s="2">
        <v>95920</v>
      </c>
      <c r="E126" s="39">
        <v>97850</v>
      </c>
      <c r="F126" s="2">
        <v>49080.35</v>
      </c>
      <c r="G126" s="39">
        <v>103150</v>
      </c>
      <c r="H126" s="2">
        <f>G126-E126</f>
        <v>5300</v>
      </c>
      <c r="I126" s="55">
        <f>H126/E126</f>
        <v>0.054164537557485945</v>
      </c>
      <c r="J126" s="136"/>
    </row>
    <row r="127" spans="1:9" ht="12.75">
      <c r="A127" s="51">
        <f t="shared" si="1"/>
        <v>127</v>
      </c>
      <c r="B127" s="3" t="s">
        <v>24</v>
      </c>
      <c r="C127" s="2">
        <v>5010.4</v>
      </c>
      <c r="D127" s="2">
        <v>2000</v>
      </c>
      <c r="E127" s="10">
        <v>1500</v>
      </c>
      <c r="F127" s="2">
        <v>487.92</v>
      </c>
      <c r="G127" s="10">
        <v>1500</v>
      </c>
      <c r="H127" s="2">
        <f>G127-E127</f>
        <v>0</v>
      </c>
      <c r="I127" s="55">
        <f>H127/E127</f>
        <v>0</v>
      </c>
    </row>
    <row r="128" spans="1:9" ht="12.75">
      <c r="A128" s="51">
        <f t="shared" si="1"/>
        <v>128</v>
      </c>
      <c r="B128" s="3" t="s">
        <v>67</v>
      </c>
      <c r="C128" s="2">
        <v>5010</v>
      </c>
      <c r="D128" s="2">
        <f>SUM(D126:D127)</f>
        <v>97920</v>
      </c>
      <c r="E128" s="2">
        <f>SUM(E126:E127)</f>
        <v>99350</v>
      </c>
      <c r="F128" s="2">
        <f>SUM(F126:F127)</f>
        <v>49568.27</v>
      </c>
      <c r="G128" s="10">
        <f>SUM(G126:G127)</f>
        <v>104650</v>
      </c>
      <c r="H128" s="2">
        <f>G128-E128</f>
        <v>5300</v>
      </c>
      <c r="I128" s="55">
        <f>H128/E128</f>
        <v>0.05334675390035229</v>
      </c>
    </row>
    <row r="129" spans="1:9" ht="12.75">
      <c r="A129" s="51">
        <f t="shared" si="1"/>
        <v>129</v>
      </c>
      <c r="B129" s="8" t="s">
        <v>12</v>
      </c>
      <c r="C129" s="8" t="s">
        <v>12</v>
      </c>
      <c r="D129" s="8" t="s">
        <v>12</v>
      </c>
      <c r="E129" s="8" t="s">
        <v>12</v>
      </c>
      <c r="F129" s="8" t="s">
        <v>12</v>
      </c>
      <c r="G129" s="8" t="s">
        <v>12</v>
      </c>
      <c r="H129" s="8" t="s">
        <v>12</v>
      </c>
      <c r="I129" s="56" t="s">
        <v>12</v>
      </c>
    </row>
    <row r="130" spans="1:9" ht="12.75">
      <c r="A130" s="51">
        <f t="shared" si="1"/>
        <v>130</v>
      </c>
      <c r="B130" s="3" t="s">
        <v>68</v>
      </c>
      <c r="C130" s="1" t="s">
        <v>3</v>
      </c>
      <c r="D130" s="1" t="s">
        <v>3</v>
      </c>
      <c r="E130" s="1" t="s">
        <v>3</v>
      </c>
      <c r="F130" s="1" t="s">
        <v>3</v>
      </c>
      <c r="G130" s="10" t="s">
        <v>3</v>
      </c>
      <c r="H130" s="1" t="s">
        <v>3</v>
      </c>
      <c r="I130" s="60" t="s">
        <v>3</v>
      </c>
    </row>
    <row r="131" spans="1:9" ht="12.75">
      <c r="A131" s="51">
        <f aca="true" t="shared" si="4" ref="A131:A200">ROW(A131)</f>
        <v>131</v>
      </c>
      <c r="B131" s="3" t="s">
        <v>16</v>
      </c>
      <c r="C131" s="10">
        <v>5132.2</v>
      </c>
      <c r="D131" s="10">
        <v>1500</v>
      </c>
      <c r="E131" s="41">
        <v>1500</v>
      </c>
      <c r="F131" s="10">
        <v>0</v>
      </c>
      <c r="G131" s="10">
        <v>1500</v>
      </c>
      <c r="H131" s="10">
        <f>G131-E131</f>
        <v>0</v>
      </c>
      <c r="I131" s="59">
        <f>H131/E131</f>
        <v>0</v>
      </c>
    </row>
    <row r="132" spans="1:9" ht="12.75">
      <c r="A132" s="51">
        <f t="shared" si="4"/>
        <v>132</v>
      </c>
      <c r="B132" s="3" t="s">
        <v>24</v>
      </c>
      <c r="C132" s="2">
        <v>5132.4</v>
      </c>
      <c r="D132" s="2">
        <v>30000</v>
      </c>
      <c r="E132" s="2">
        <v>30000</v>
      </c>
      <c r="F132" s="2">
        <v>17464.83</v>
      </c>
      <c r="G132" s="10">
        <v>40000</v>
      </c>
      <c r="H132" s="2">
        <f>G132-E132</f>
        <v>10000</v>
      </c>
      <c r="I132" s="55">
        <f>H132/E132</f>
        <v>0.3333333333333333</v>
      </c>
    </row>
    <row r="133" spans="1:9" ht="12.75">
      <c r="A133" s="51">
        <f t="shared" si="4"/>
        <v>133</v>
      </c>
      <c r="B133" s="3" t="s">
        <v>69</v>
      </c>
      <c r="C133" s="2">
        <v>5132</v>
      </c>
      <c r="D133" s="2">
        <f>D131+D132</f>
        <v>31500</v>
      </c>
      <c r="E133" s="2">
        <f>SUM(E131:E132)</f>
        <v>31500</v>
      </c>
      <c r="F133" s="2">
        <f>F131+F132</f>
        <v>17464.83</v>
      </c>
      <c r="G133" s="10">
        <f>SUM(G131:G132)</f>
        <v>41500</v>
      </c>
      <c r="H133" s="2">
        <f>G133-E133</f>
        <v>10000</v>
      </c>
      <c r="I133" s="55">
        <f>H133/E133</f>
        <v>0.31746031746031744</v>
      </c>
    </row>
    <row r="134" spans="1:9" ht="12.75">
      <c r="A134" s="51">
        <f t="shared" si="4"/>
        <v>134</v>
      </c>
      <c r="B134" s="8" t="s">
        <v>12</v>
      </c>
      <c r="C134" s="8" t="s">
        <v>12</v>
      </c>
      <c r="D134" s="8" t="s">
        <v>12</v>
      </c>
      <c r="E134" s="8" t="s">
        <v>12</v>
      </c>
      <c r="F134" s="8"/>
      <c r="G134" s="8"/>
      <c r="H134" s="8" t="s">
        <v>12</v>
      </c>
      <c r="I134" s="56" t="s">
        <v>12</v>
      </c>
    </row>
    <row r="135" spans="1:9" ht="12.75">
      <c r="A135" s="51">
        <f t="shared" si="4"/>
        <v>135</v>
      </c>
      <c r="B135" s="3" t="s">
        <v>70</v>
      </c>
      <c r="C135" s="1" t="s">
        <v>3</v>
      </c>
      <c r="D135" s="1" t="s">
        <v>3</v>
      </c>
      <c r="E135" s="1" t="s">
        <v>3</v>
      </c>
      <c r="F135" s="1" t="s">
        <v>3</v>
      </c>
      <c r="G135" s="10" t="s">
        <v>3</v>
      </c>
      <c r="H135" s="1" t="s">
        <v>3</v>
      </c>
      <c r="I135" s="60" t="s">
        <v>3</v>
      </c>
    </row>
    <row r="136" spans="1:9" ht="12.75">
      <c r="A136" s="51">
        <f t="shared" si="4"/>
        <v>136</v>
      </c>
      <c r="B136" s="3" t="s">
        <v>24</v>
      </c>
      <c r="C136" s="2">
        <v>5182.4</v>
      </c>
      <c r="D136" s="2">
        <v>750</v>
      </c>
      <c r="E136" s="2">
        <v>750</v>
      </c>
      <c r="F136" s="2">
        <v>0</v>
      </c>
      <c r="G136" s="10">
        <v>750</v>
      </c>
      <c r="H136" s="2">
        <f>G136-E136</f>
        <v>0</v>
      </c>
      <c r="I136" s="55">
        <f>H136/E136</f>
        <v>0</v>
      </c>
    </row>
    <row r="137" spans="1:9" ht="12.75">
      <c r="A137" s="51">
        <f t="shared" si="4"/>
        <v>137</v>
      </c>
      <c r="B137" s="3" t="s">
        <v>71</v>
      </c>
      <c r="C137" s="2">
        <v>5182</v>
      </c>
      <c r="D137" s="2">
        <f>D136</f>
        <v>750</v>
      </c>
      <c r="E137" s="2">
        <f>E136</f>
        <v>750</v>
      </c>
      <c r="F137" s="2">
        <f>F136</f>
        <v>0</v>
      </c>
      <c r="G137" s="10">
        <f>G136</f>
        <v>750</v>
      </c>
      <c r="H137" s="2">
        <f>G137-E137</f>
        <v>0</v>
      </c>
      <c r="I137" s="55">
        <f>H137/E137</f>
        <v>0</v>
      </c>
    </row>
    <row r="138" spans="1:9" ht="12.75">
      <c r="A138" s="51">
        <f t="shared" si="4"/>
        <v>138</v>
      </c>
      <c r="B138" s="3"/>
      <c r="C138" s="2"/>
      <c r="D138" s="2"/>
      <c r="E138" s="2"/>
      <c r="F138" s="2"/>
      <c r="G138" s="10"/>
      <c r="H138" s="2"/>
      <c r="I138" s="55"/>
    </row>
    <row r="139" spans="1:10" ht="12.75">
      <c r="A139" s="51">
        <f t="shared" si="4"/>
        <v>139</v>
      </c>
      <c r="B139" s="3" t="s">
        <v>366</v>
      </c>
      <c r="C139" s="2">
        <v>5650.4</v>
      </c>
      <c r="D139" s="2">
        <v>9650</v>
      </c>
      <c r="E139" s="2">
        <v>9650</v>
      </c>
      <c r="F139" s="2">
        <v>0</v>
      </c>
      <c r="G139" s="67">
        <v>5000</v>
      </c>
      <c r="H139" s="2">
        <f>G139-E139</f>
        <v>-4650</v>
      </c>
      <c r="I139" s="55">
        <f>H139/E139</f>
        <v>-0.48186528497409326</v>
      </c>
      <c r="J139" s="108"/>
    </row>
    <row r="140" spans="1:9" ht="12.75">
      <c r="A140" s="51">
        <f t="shared" si="4"/>
        <v>140</v>
      </c>
      <c r="B140" s="3"/>
      <c r="C140" s="2"/>
      <c r="D140" s="2"/>
      <c r="E140" s="2"/>
      <c r="F140" s="2"/>
      <c r="G140" s="10"/>
      <c r="H140" s="2"/>
      <c r="I140" s="55"/>
    </row>
    <row r="141" spans="1:9" ht="12.75">
      <c r="A141" s="51">
        <f t="shared" si="4"/>
        <v>141</v>
      </c>
      <c r="B141" s="8" t="s">
        <v>12</v>
      </c>
      <c r="C141" s="8" t="s">
        <v>12</v>
      </c>
      <c r="D141" s="8" t="s">
        <v>12</v>
      </c>
      <c r="E141" s="8" t="s">
        <v>12</v>
      </c>
      <c r="F141" s="8" t="s">
        <v>12</v>
      </c>
      <c r="G141" s="8" t="s">
        <v>12</v>
      </c>
      <c r="H141" s="8" t="s">
        <v>12</v>
      </c>
      <c r="I141" s="56" t="s">
        <v>12</v>
      </c>
    </row>
    <row r="142" spans="1:9" ht="12.75">
      <c r="A142" s="51">
        <f t="shared" si="4"/>
        <v>142</v>
      </c>
      <c r="B142" s="8" t="s">
        <v>12</v>
      </c>
      <c r="C142" s="8" t="s">
        <v>12</v>
      </c>
      <c r="D142" s="8" t="s">
        <v>12</v>
      </c>
      <c r="E142" s="8" t="s">
        <v>12</v>
      </c>
      <c r="F142" s="8" t="s">
        <v>12</v>
      </c>
      <c r="G142" s="8" t="s">
        <v>12</v>
      </c>
      <c r="H142" s="8" t="s">
        <v>12</v>
      </c>
      <c r="I142" s="56" t="s">
        <v>12</v>
      </c>
    </row>
    <row r="143" spans="1:9" ht="12.75">
      <c r="A143" s="51">
        <f t="shared" si="4"/>
        <v>143</v>
      </c>
      <c r="B143" s="3" t="s">
        <v>72</v>
      </c>
      <c r="C143" s="1" t="s">
        <v>3</v>
      </c>
      <c r="D143" s="2">
        <f>D128+D133+D137+D139</f>
        <v>139820</v>
      </c>
      <c r="E143" s="2">
        <f>+E128+E133+E137+E139</f>
        <v>141250</v>
      </c>
      <c r="F143" s="2">
        <f>F128+F133+F137+F139</f>
        <v>67033.1</v>
      </c>
      <c r="G143" s="10">
        <f>G128+G133+G137+G139</f>
        <v>151900</v>
      </c>
      <c r="H143" s="2">
        <f>G143-E143</f>
        <v>10650</v>
      </c>
      <c r="I143" s="55">
        <f>H143/E143</f>
        <v>0.07539823008849557</v>
      </c>
    </row>
    <row r="144" spans="1:9" ht="12.75">
      <c r="A144" s="51">
        <f t="shared" si="4"/>
        <v>144</v>
      </c>
      <c r="B144" s="8" t="s">
        <v>12</v>
      </c>
      <c r="C144" s="8" t="s">
        <v>12</v>
      </c>
      <c r="D144" s="8" t="s">
        <v>12</v>
      </c>
      <c r="E144" s="8" t="s">
        <v>12</v>
      </c>
      <c r="F144" s="8" t="s">
        <v>12</v>
      </c>
      <c r="G144" s="8" t="s">
        <v>12</v>
      </c>
      <c r="H144" s="8" t="s">
        <v>12</v>
      </c>
      <c r="I144" s="56" t="s">
        <v>12</v>
      </c>
    </row>
    <row r="145" spans="1:9" ht="12.75">
      <c r="A145" s="51">
        <f t="shared" si="4"/>
        <v>145</v>
      </c>
      <c r="B145" s="3" t="s">
        <v>73</v>
      </c>
      <c r="D145" s="26"/>
      <c r="G145" s="120"/>
      <c r="H145" s="51"/>
      <c r="I145" s="113"/>
    </row>
    <row r="146" spans="1:9" ht="12.75">
      <c r="A146" s="51">
        <f>ROW(A146)</f>
        <v>146</v>
      </c>
      <c r="B146" s="3" t="s">
        <v>74</v>
      </c>
      <c r="C146" s="10" t="s">
        <v>3</v>
      </c>
      <c r="D146" s="10" t="s">
        <v>3</v>
      </c>
      <c r="E146" s="10" t="s">
        <v>3</v>
      </c>
      <c r="F146" s="10" t="s">
        <v>3</v>
      </c>
      <c r="G146" s="10" t="s">
        <v>3</v>
      </c>
      <c r="H146" s="10" t="s">
        <v>3</v>
      </c>
      <c r="I146" s="59" t="s">
        <v>3</v>
      </c>
    </row>
    <row r="147" spans="1:10" ht="12.75">
      <c r="A147" s="51">
        <f>ROW(A147)</f>
        <v>147</v>
      </c>
      <c r="B147" s="3" t="s">
        <v>380</v>
      </c>
      <c r="C147" s="10">
        <v>6410.4</v>
      </c>
      <c r="D147" s="10">
        <v>3500</v>
      </c>
      <c r="E147" s="10">
        <v>3500</v>
      </c>
      <c r="F147" s="10">
        <v>686.85</v>
      </c>
      <c r="G147" s="10">
        <v>3500</v>
      </c>
      <c r="H147" s="2">
        <f>G147-E147</f>
        <v>0</v>
      </c>
      <c r="I147" s="55">
        <f>H147/E147</f>
        <v>0</v>
      </c>
      <c r="J147" s="43"/>
    </row>
    <row r="148" spans="1:9" ht="12.75">
      <c r="A148" s="51">
        <f t="shared" si="4"/>
        <v>148</v>
      </c>
      <c r="B148" s="3" t="s">
        <v>379</v>
      </c>
      <c r="C148" s="2">
        <v>6410.41</v>
      </c>
      <c r="D148" s="2">
        <v>3500</v>
      </c>
      <c r="E148" s="2">
        <v>3500</v>
      </c>
      <c r="F148" s="2">
        <v>1320</v>
      </c>
      <c r="G148" s="10">
        <v>3500</v>
      </c>
      <c r="H148" s="2">
        <f>G148-E148</f>
        <v>0</v>
      </c>
      <c r="I148" s="55">
        <f>H148/E148</f>
        <v>0</v>
      </c>
    </row>
    <row r="149" spans="1:9" ht="12.75">
      <c r="A149" s="51">
        <f t="shared" si="4"/>
        <v>149</v>
      </c>
      <c r="B149" s="3" t="s">
        <v>75</v>
      </c>
      <c r="C149" s="2">
        <v>6410</v>
      </c>
      <c r="D149" s="2">
        <f>D148+D147</f>
        <v>7000</v>
      </c>
      <c r="E149" s="2">
        <f>E148+E147</f>
        <v>7000</v>
      </c>
      <c r="F149" s="2">
        <f>F148+F147</f>
        <v>2006.85</v>
      </c>
      <c r="G149" s="2">
        <f>G148+G147</f>
        <v>7000</v>
      </c>
      <c r="H149" s="2">
        <f>G149-E149</f>
        <v>0</v>
      </c>
      <c r="I149" s="55">
        <f>H149/E149</f>
        <v>0</v>
      </c>
    </row>
    <row r="150" spans="1:9" ht="12.75">
      <c r="A150" s="51">
        <f t="shared" si="4"/>
        <v>150</v>
      </c>
      <c r="B150" s="8" t="s">
        <v>12</v>
      </c>
      <c r="C150" s="8" t="s">
        <v>12</v>
      </c>
      <c r="D150" s="8" t="s">
        <v>12</v>
      </c>
      <c r="E150" s="8" t="s">
        <v>12</v>
      </c>
      <c r="F150" s="8" t="s">
        <v>12</v>
      </c>
      <c r="G150" s="8" t="s">
        <v>12</v>
      </c>
      <c r="H150" s="8" t="s">
        <v>12</v>
      </c>
      <c r="I150" s="56" t="s">
        <v>12</v>
      </c>
    </row>
    <row r="151" spans="1:9" ht="12.75">
      <c r="A151" s="51">
        <f t="shared" si="4"/>
        <v>151</v>
      </c>
      <c r="B151" s="3" t="s">
        <v>76</v>
      </c>
      <c r="C151" s="1" t="s">
        <v>3</v>
      </c>
      <c r="D151" s="1" t="s">
        <v>3</v>
      </c>
      <c r="E151" s="1" t="s">
        <v>3</v>
      </c>
      <c r="F151" s="1" t="s">
        <v>3</v>
      </c>
      <c r="G151" s="10" t="s">
        <v>3</v>
      </c>
      <c r="H151" s="1" t="s">
        <v>3</v>
      </c>
      <c r="I151" s="60" t="s">
        <v>3</v>
      </c>
    </row>
    <row r="152" spans="1:9" ht="12.75">
      <c r="A152" s="51">
        <f t="shared" si="4"/>
        <v>152</v>
      </c>
      <c r="B152" s="3" t="s">
        <v>24</v>
      </c>
      <c r="C152" s="2">
        <v>6510.4</v>
      </c>
      <c r="D152" s="2">
        <v>750</v>
      </c>
      <c r="E152" s="2">
        <v>750</v>
      </c>
      <c r="F152" s="2">
        <v>517.8</v>
      </c>
      <c r="G152" s="67">
        <v>750</v>
      </c>
      <c r="H152" s="2">
        <f>G152-E152</f>
        <v>0</v>
      </c>
      <c r="I152" s="55">
        <f>H152/E152</f>
        <v>0</v>
      </c>
    </row>
    <row r="153" spans="1:9" ht="12.75">
      <c r="A153" s="51">
        <f t="shared" si="4"/>
        <v>153</v>
      </c>
      <c r="B153" s="3" t="s">
        <v>77</v>
      </c>
      <c r="C153" s="2">
        <v>6510</v>
      </c>
      <c r="D153" s="2">
        <f>D152</f>
        <v>750</v>
      </c>
      <c r="E153" s="2">
        <f>E152</f>
        <v>750</v>
      </c>
      <c r="F153" s="2">
        <f>F152</f>
        <v>517.8</v>
      </c>
      <c r="G153" s="10">
        <f>G152</f>
        <v>750</v>
      </c>
      <c r="H153" s="2">
        <f>G153-E153</f>
        <v>0</v>
      </c>
      <c r="I153" s="55">
        <f>H153/E153</f>
        <v>0</v>
      </c>
    </row>
    <row r="154" spans="1:9" ht="12.75">
      <c r="A154" s="51">
        <f t="shared" si="4"/>
        <v>154</v>
      </c>
      <c r="B154" s="8" t="s">
        <v>12</v>
      </c>
      <c r="C154" s="8" t="s">
        <v>12</v>
      </c>
      <c r="D154" s="8" t="s">
        <v>12</v>
      </c>
      <c r="E154" s="8" t="s">
        <v>12</v>
      </c>
      <c r="F154" s="8" t="s">
        <v>12</v>
      </c>
      <c r="G154" s="8" t="s">
        <v>12</v>
      </c>
      <c r="H154" s="8" t="s">
        <v>12</v>
      </c>
      <c r="I154" s="56" t="s">
        <v>12</v>
      </c>
    </row>
    <row r="155" spans="1:9" ht="12.75">
      <c r="A155" s="51">
        <f t="shared" si="4"/>
        <v>155</v>
      </c>
      <c r="B155" s="3" t="s">
        <v>78</v>
      </c>
      <c r="C155" s="1"/>
      <c r="D155" s="1" t="s">
        <v>3</v>
      </c>
      <c r="E155" s="1" t="s">
        <v>3</v>
      </c>
      <c r="F155" s="1" t="s">
        <v>3</v>
      </c>
      <c r="G155" s="10" t="s">
        <v>3</v>
      </c>
      <c r="H155" s="1" t="s">
        <v>3</v>
      </c>
      <c r="I155" s="60" t="s">
        <v>3</v>
      </c>
    </row>
    <row r="156" spans="1:9" ht="12.75">
      <c r="A156" s="51">
        <f t="shared" si="4"/>
        <v>156</v>
      </c>
      <c r="B156" s="3" t="s">
        <v>394</v>
      </c>
      <c r="C156" s="2">
        <v>6772.4</v>
      </c>
      <c r="D156" s="2"/>
      <c r="E156" s="2">
        <v>4112</v>
      </c>
      <c r="F156" s="2">
        <v>0</v>
      </c>
      <c r="G156" s="10">
        <v>1750</v>
      </c>
      <c r="H156" s="2">
        <f>G156-E156</f>
        <v>-2362</v>
      </c>
      <c r="I156" s="55">
        <f>H156/E156</f>
        <v>-0.5744163424124513</v>
      </c>
    </row>
    <row r="157" spans="1:9" ht="12.75">
      <c r="A157" s="51">
        <v>157</v>
      </c>
      <c r="B157" s="3" t="s">
        <v>395</v>
      </c>
      <c r="C157" s="2">
        <v>6772.41</v>
      </c>
      <c r="D157" s="2"/>
      <c r="E157" s="2">
        <v>4112</v>
      </c>
      <c r="F157" s="2">
        <v>0</v>
      </c>
      <c r="G157" s="10">
        <v>1750</v>
      </c>
      <c r="H157" s="2">
        <f>G157-E157</f>
        <v>-2362</v>
      </c>
      <c r="I157" s="55">
        <f>H157/E157</f>
        <v>-0.5744163424124513</v>
      </c>
    </row>
    <row r="158" spans="1:9" ht="12.75">
      <c r="A158" s="51">
        <v>158</v>
      </c>
      <c r="B158" s="3" t="s">
        <v>396</v>
      </c>
      <c r="C158" s="2">
        <v>6772.42</v>
      </c>
      <c r="D158" s="2">
        <v>8224</v>
      </c>
      <c r="E158" s="2">
        <v>0</v>
      </c>
      <c r="F158" s="2">
        <v>2400</v>
      </c>
      <c r="G158" s="10">
        <v>4800</v>
      </c>
      <c r="H158" s="2">
        <f>G158-E158</f>
        <v>4800</v>
      </c>
      <c r="I158" s="55">
        <v>1</v>
      </c>
    </row>
    <row r="159" spans="1:9" ht="12.75">
      <c r="A159" s="51">
        <f t="shared" si="4"/>
        <v>159</v>
      </c>
      <c r="B159" s="3" t="s">
        <v>79</v>
      </c>
      <c r="C159" s="2">
        <v>6772</v>
      </c>
      <c r="D159" s="2">
        <f>SUM(D156:D158)</f>
        <v>8224</v>
      </c>
      <c r="E159" s="2">
        <f>SUM(E156:E158)</f>
        <v>8224</v>
      </c>
      <c r="F159" s="2">
        <f>SUM(F156:F158)</f>
        <v>2400</v>
      </c>
      <c r="G159" s="10">
        <f>SUM(G156:G158)</f>
        <v>8300</v>
      </c>
      <c r="H159" s="2">
        <f>G159-E159</f>
        <v>76</v>
      </c>
      <c r="I159" s="55">
        <f>H159/E159</f>
        <v>0.00924124513618677</v>
      </c>
    </row>
    <row r="160" spans="1:9" ht="12.75">
      <c r="A160" s="51">
        <f t="shared" si="4"/>
        <v>160</v>
      </c>
      <c r="B160" s="3"/>
      <c r="C160" s="2"/>
      <c r="D160" s="2"/>
      <c r="E160" s="2"/>
      <c r="F160" s="2"/>
      <c r="G160" s="10"/>
      <c r="H160" s="2"/>
      <c r="I160" s="55"/>
    </row>
    <row r="161" spans="1:9" ht="12.75">
      <c r="A161" s="51">
        <f t="shared" si="4"/>
        <v>161</v>
      </c>
      <c r="B161" s="3" t="s">
        <v>367</v>
      </c>
      <c r="C161" s="2">
        <v>6989.4</v>
      </c>
      <c r="D161" s="2">
        <v>10000</v>
      </c>
      <c r="E161" s="2">
        <v>10000</v>
      </c>
      <c r="F161" s="2">
        <v>0</v>
      </c>
      <c r="G161" s="10">
        <v>10000</v>
      </c>
      <c r="H161" s="2">
        <f>G161-E161</f>
        <v>0</v>
      </c>
      <c r="I161" s="55">
        <f>H161/E161</f>
        <v>0</v>
      </c>
    </row>
    <row r="162" spans="1:9" ht="12.75">
      <c r="A162" s="51">
        <f t="shared" si="4"/>
        <v>162</v>
      </c>
      <c r="B162" s="3"/>
      <c r="C162" s="2"/>
      <c r="D162" s="2"/>
      <c r="E162" s="2"/>
      <c r="F162" s="2"/>
      <c r="G162" s="10"/>
      <c r="H162" s="2"/>
      <c r="I162" s="55"/>
    </row>
    <row r="163" spans="1:9" ht="12.75">
      <c r="A163" s="51">
        <f t="shared" si="4"/>
        <v>163</v>
      </c>
      <c r="B163" s="8" t="s">
        <v>12</v>
      </c>
      <c r="C163" s="8" t="s">
        <v>12</v>
      </c>
      <c r="D163" s="8" t="s">
        <v>12</v>
      </c>
      <c r="E163" s="8" t="s">
        <v>12</v>
      </c>
      <c r="F163" s="8" t="s">
        <v>12</v>
      </c>
      <c r="G163" s="8" t="s">
        <v>12</v>
      </c>
      <c r="H163" s="8" t="s">
        <v>12</v>
      </c>
      <c r="I163" s="56" t="s">
        <v>12</v>
      </c>
    </row>
    <row r="164" spans="1:9" ht="12.75">
      <c r="A164" s="51">
        <f t="shared" si="4"/>
        <v>164</v>
      </c>
      <c r="B164" s="3" t="s">
        <v>80</v>
      </c>
      <c r="C164" s="1"/>
      <c r="D164" s="2">
        <f>D149+D153+D159+D161</f>
        <v>25974</v>
      </c>
      <c r="E164" s="2">
        <f>E149+E153+E159+E161</f>
        <v>25974</v>
      </c>
      <c r="F164" s="2">
        <f>F149+F153+F159+F161</f>
        <v>4924.65</v>
      </c>
      <c r="G164" s="10">
        <f>G149+G153+G159+G161</f>
        <v>26050</v>
      </c>
      <c r="H164" s="2">
        <f>G164-E164</f>
        <v>76</v>
      </c>
      <c r="I164" s="55">
        <f>H164/E164</f>
        <v>0.002926002926002926</v>
      </c>
    </row>
    <row r="165" spans="1:9" ht="12.75">
      <c r="A165" s="51">
        <f t="shared" si="4"/>
        <v>165</v>
      </c>
      <c r="B165" s="8" t="s">
        <v>12</v>
      </c>
      <c r="C165" s="8" t="s">
        <v>12</v>
      </c>
      <c r="D165" s="8"/>
      <c r="E165" s="8" t="s">
        <v>12</v>
      </c>
      <c r="F165" s="8" t="s">
        <v>12</v>
      </c>
      <c r="G165" s="8" t="s">
        <v>12</v>
      </c>
      <c r="H165" s="8" t="s">
        <v>12</v>
      </c>
      <c r="I165" s="56" t="s">
        <v>12</v>
      </c>
    </row>
    <row r="166" spans="1:9" ht="12.75">
      <c r="A166" s="51">
        <f t="shared" si="4"/>
        <v>166</v>
      </c>
      <c r="B166" s="3" t="s">
        <v>81</v>
      </c>
      <c r="D166" s="21"/>
      <c r="G166" s="114"/>
      <c r="H166" s="51"/>
      <c r="I166" s="113"/>
    </row>
    <row r="167" spans="1:9" ht="12.75">
      <c r="A167" s="51">
        <f t="shared" si="4"/>
        <v>167</v>
      </c>
      <c r="B167" s="3" t="s">
        <v>82</v>
      </c>
      <c r="C167" s="1" t="s">
        <v>3</v>
      </c>
      <c r="D167" s="1" t="s">
        <v>3</v>
      </c>
      <c r="E167" s="1"/>
      <c r="F167" s="1"/>
      <c r="G167" s="10" t="s">
        <v>3</v>
      </c>
      <c r="H167" s="1" t="s">
        <v>3</v>
      </c>
      <c r="I167" s="60" t="s">
        <v>3</v>
      </c>
    </row>
    <row r="168" spans="1:10" ht="12.75">
      <c r="A168" s="51">
        <f t="shared" si="4"/>
        <v>168</v>
      </c>
      <c r="B168" s="3" t="s">
        <v>20</v>
      </c>
      <c r="C168" s="10">
        <v>7110.1</v>
      </c>
      <c r="D168" s="41">
        <v>0</v>
      </c>
      <c r="E168" s="41"/>
      <c r="F168" s="10"/>
      <c r="G168" s="10">
        <v>10000</v>
      </c>
      <c r="H168" s="10">
        <f>G168-E168</f>
        <v>10000</v>
      </c>
      <c r="I168" s="59">
        <v>0</v>
      </c>
      <c r="J168" s="135"/>
    </row>
    <row r="169" spans="1:9" ht="12.75">
      <c r="A169" s="51">
        <f t="shared" si="4"/>
        <v>169</v>
      </c>
      <c r="B169" s="3" t="s">
        <v>24</v>
      </c>
      <c r="C169" s="2">
        <v>7110.4</v>
      </c>
      <c r="D169" s="2">
        <v>14000</v>
      </c>
      <c r="E169" s="2">
        <v>14250</v>
      </c>
      <c r="F169" s="2">
        <v>960</v>
      </c>
      <c r="G169" s="10">
        <v>4000</v>
      </c>
      <c r="H169" s="2">
        <f>G169-E169</f>
        <v>-10250</v>
      </c>
      <c r="I169" s="59">
        <f>H169/E169</f>
        <v>-0.7192982456140351</v>
      </c>
    </row>
    <row r="170" spans="1:9" ht="12.75">
      <c r="A170" s="51">
        <f t="shared" si="4"/>
        <v>170</v>
      </c>
      <c r="B170" s="3" t="s">
        <v>83</v>
      </c>
      <c r="C170" s="2">
        <v>7110</v>
      </c>
      <c r="D170" s="2">
        <f>SUM(D168:D169)</f>
        <v>14000</v>
      </c>
      <c r="E170" s="2">
        <f>E169</f>
        <v>14250</v>
      </c>
      <c r="F170" s="2">
        <f>F169</f>
        <v>960</v>
      </c>
      <c r="G170" s="10">
        <f>SUM(G168:G169)</f>
        <v>14000</v>
      </c>
      <c r="H170" s="2">
        <f>G170-E170</f>
        <v>-250</v>
      </c>
      <c r="I170" s="59">
        <f>H170/E170</f>
        <v>-0.017543859649122806</v>
      </c>
    </row>
    <row r="171" spans="1:9" ht="12.75">
      <c r="A171" s="51">
        <f t="shared" si="4"/>
        <v>171</v>
      </c>
      <c r="B171" s="8" t="s">
        <v>12</v>
      </c>
      <c r="C171" s="8" t="s">
        <v>12</v>
      </c>
      <c r="D171" s="8" t="s">
        <v>12</v>
      </c>
      <c r="E171" s="8" t="s">
        <v>12</v>
      </c>
      <c r="F171" s="8" t="s">
        <v>12</v>
      </c>
      <c r="G171" s="8" t="s">
        <v>12</v>
      </c>
      <c r="H171" s="8" t="s">
        <v>12</v>
      </c>
      <c r="I171" s="56" t="s">
        <v>12</v>
      </c>
    </row>
    <row r="172" spans="1:9" ht="12.75">
      <c r="A172" s="51">
        <f t="shared" si="4"/>
        <v>172</v>
      </c>
      <c r="B172" s="3" t="s">
        <v>84</v>
      </c>
      <c r="C172" s="1" t="s">
        <v>3</v>
      </c>
      <c r="D172" s="1" t="s">
        <v>3</v>
      </c>
      <c r="E172" s="1" t="s">
        <v>3</v>
      </c>
      <c r="F172" s="1" t="s">
        <v>3</v>
      </c>
      <c r="G172" s="10" t="s">
        <v>3</v>
      </c>
      <c r="H172" s="1" t="s">
        <v>3</v>
      </c>
      <c r="I172" s="60" t="s">
        <v>3</v>
      </c>
    </row>
    <row r="173" spans="1:9" ht="12.75">
      <c r="A173" s="51">
        <f t="shared" si="4"/>
        <v>173</v>
      </c>
      <c r="B173" s="3" t="s">
        <v>397</v>
      </c>
      <c r="C173" s="2">
        <v>7310.4</v>
      </c>
      <c r="D173" s="2">
        <v>1500</v>
      </c>
      <c r="E173" s="2">
        <v>1500</v>
      </c>
      <c r="F173" s="2">
        <v>0</v>
      </c>
      <c r="G173" s="10">
        <v>1500</v>
      </c>
      <c r="H173" s="2">
        <f>G173-E173</f>
        <v>0</v>
      </c>
      <c r="I173" s="55">
        <f>H173/E173</f>
        <v>0</v>
      </c>
    </row>
    <row r="174" spans="1:9" ht="12.75">
      <c r="A174" s="51">
        <v>174</v>
      </c>
      <c r="B174" s="3" t="s">
        <v>398</v>
      </c>
      <c r="C174" s="2">
        <v>7310.41</v>
      </c>
      <c r="D174" s="2">
        <v>1500</v>
      </c>
      <c r="E174" s="2">
        <v>1500</v>
      </c>
      <c r="F174" s="2">
        <v>0</v>
      </c>
      <c r="G174" s="10">
        <v>1500</v>
      </c>
      <c r="H174" s="2">
        <f>G174-E174</f>
        <v>0</v>
      </c>
      <c r="I174" s="55">
        <f>H174/E174</f>
        <v>0</v>
      </c>
    </row>
    <row r="175" spans="1:9" ht="12.75">
      <c r="A175" s="51">
        <f t="shared" si="4"/>
        <v>175</v>
      </c>
      <c r="B175" s="3" t="s">
        <v>85</v>
      </c>
      <c r="C175" s="2">
        <v>7310</v>
      </c>
      <c r="D175" s="2">
        <f>SUM(D173:D174)</f>
        <v>3000</v>
      </c>
      <c r="E175" s="2">
        <f>SUM(E173:E174)</f>
        <v>3000</v>
      </c>
      <c r="F175" s="2">
        <f>SUM(F173:F174)</f>
        <v>0</v>
      </c>
      <c r="G175" s="2">
        <f>SUM(G173:G174)</f>
        <v>3000</v>
      </c>
      <c r="H175" s="2">
        <f>SUM(H173:H174)</f>
        <v>0</v>
      </c>
      <c r="I175" s="55">
        <f>H175/E175</f>
        <v>0</v>
      </c>
    </row>
    <row r="176" spans="1:9" ht="12.75">
      <c r="A176" s="51">
        <f t="shared" si="4"/>
        <v>176</v>
      </c>
      <c r="B176" s="3"/>
      <c r="C176" s="2"/>
      <c r="D176" s="2"/>
      <c r="E176" s="2"/>
      <c r="F176" s="2"/>
      <c r="G176" s="10"/>
      <c r="H176" s="2"/>
      <c r="I176" s="55"/>
    </row>
    <row r="177" spans="1:9" ht="12.75">
      <c r="A177" s="51">
        <f t="shared" si="4"/>
        <v>177</v>
      </c>
      <c r="B177" s="3" t="s">
        <v>84</v>
      </c>
      <c r="C177" s="2">
        <v>7320.4</v>
      </c>
      <c r="D177" s="2">
        <v>0</v>
      </c>
      <c r="E177" s="2">
        <v>0</v>
      </c>
      <c r="F177" s="2">
        <v>0</v>
      </c>
      <c r="G177" s="10">
        <v>0</v>
      </c>
      <c r="H177" s="2">
        <v>0</v>
      </c>
      <c r="I177" s="55">
        <v>0</v>
      </c>
    </row>
    <row r="178" spans="1:9" ht="12.75">
      <c r="A178" s="51">
        <f t="shared" si="4"/>
        <v>178</v>
      </c>
      <c r="B178" s="3" t="s">
        <v>244</v>
      </c>
      <c r="C178" s="2"/>
      <c r="D178" s="2"/>
      <c r="E178" s="2"/>
      <c r="F178" s="2"/>
      <c r="G178" s="10"/>
      <c r="H178" s="2"/>
      <c r="I178" s="55"/>
    </row>
    <row r="179" spans="1:9" ht="12.75">
      <c r="A179" s="51">
        <f t="shared" si="4"/>
        <v>179</v>
      </c>
      <c r="B179" s="3" t="s">
        <v>85</v>
      </c>
      <c r="C179" s="2">
        <v>7320</v>
      </c>
      <c r="D179" s="2">
        <v>0</v>
      </c>
      <c r="E179" s="2">
        <v>0</v>
      </c>
      <c r="F179" s="2">
        <f>F177</f>
        <v>0</v>
      </c>
      <c r="G179" s="10">
        <f>G177</f>
        <v>0</v>
      </c>
      <c r="H179" s="2">
        <f>G179-E179</f>
        <v>0</v>
      </c>
      <c r="I179" s="55">
        <v>0</v>
      </c>
    </row>
    <row r="180" spans="1:9" ht="12.75">
      <c r="A180" s="51">
        <f t="shared" si="4"/>
        <v>180</v>
      </c>
      <c r="B180" s="8" t="s">
        <v>12</v>
      </c>
      <c r="C180" s="8" t="s">
        <v>12</v>
      </c>
      <c r="D180" s="8" t="s">
        <v>12</v>
      </c>
      <c r="E180" s="8" t="s">
        <v>12</v>
      </c>
      <c r="F180" s="8" t="s">
        <v>12</v>
      </c>
      <c r="G180" s="8" t="s">
        <v>12</v>
      </c>
      <c r="H180" s="8" t="s">
        <v>12</v>
      </c>
      <c r="I180" s="56" t="s">
        <v>12</v>
      </c>
    </row>
    <row r="181" spans="1:9" ht="12.75">
      <c r="A181" s="51">
        <f t="shared" si="4"/>
        <v>181</v>
      </c>
      <c r="B181" s="8" t="s">
        <v>12</v>
      </c>
      <c r="C181" s="8" t="s">
        <v>12</v>
      </c>
      <c r="D181" s="8" t="s">
        <v>12</v>
      </c>
      <c r="E181" s="8" t="s">
        <v>12</v>
      </c>
      <c r="F181" s="8" t="s">
        <v>12</v>
      </c>
      <c r="G181" s="8" t="s">
        <v>12</v>
      </c>
      <c r="H181" s="8" t="s">
        <v>12</v>
      </c>
      <c r="I181" s="56" t="s">
        <v>12</v>
      </c>
    </row>
    <row r="182" spans="1:9" ht="12.75">
      <c r="A182" s="51">
        <f t="shared" si="4"/>
        <v>182</v>
      </c>
      <c r="B182" s="8"/>
      <c r="C182" s="8"/>
      <c r="D182" s="8"/>
      <c r="E182" s="8"/>
      <c r="F182" s="8"/>
      <c r="G182" s="8"/>
      <c r="H182" s="8"/>
      <c r="I182" s="56"/>
    </row>
    <row r="183" spans="1:9" ht="12.75">
      <c r="A183" s="51">
        <f t="shared" si="4"/>
        <v>183</v>
      </c>
      <c r="B183" s="3" t="s">
        <v>86</v>
      </c>
      <c r="C183" s="1" t="s">
        <v>3</v>
      </c>
      <c r="D183" s="1" t="s">
        <v>3</v>
      </c>
      <c r="E183" s="1" t="s">
        <v>3</v>
      </c>
      <c r="F183" s="1" t="s">
        <v>3</v>
      </c>
      <c r="G183" s="10" t="s">
        <v>3</v>
      </c>
      <c r="H183" s="1" t="s">
        <v>3</v>
      </c>
      <c r="I183" s="60" t="s">
        <v>3</v>
      </c>
    </row>
    <row r="184" spans="1:9" ht="12.75">
      <c r="A184" s="51">
        <f t="shared" si="4"/>
        <v>184</v>
      </c>
      <c r="B184" s="3" t="s">
        <v>402</v>
      </c>
      <c r="C184" s="2">
        <v>7410.4</v>
      </c>
      <c r="D184" s="2">
        <v>2000</v>
      </c>
      <c r="E184" s="2">
        <v>2000</v>
      </c>
      <c r="F184" s="2">
        <v>0</v>
      </c>
      <c r="G184" s="10">
        <v>2000</v>
      </c>
      <c r="H184" s="2">
        <f>G184-E184</f>
        <v>0</v>
      </c>
      <c r="I184" s="55">
        <f>H184/E184</f>
        <v>0</v>
      </c>
    </row>
    <row r="185" spans="1:9" ht="12.75">
      <c r="A185" s="51">
        <v>185</v>
      </c>
      <c r="B185" s="3" t="s">
        <v>403</v>
      </c>
      <c r="C185" s="2">
        <v>7410.41</v>
      </c>
      <c r="D185" s="2">
        <v>2000</v>
      </c>
      <c r="E185" s="2">
        <v>2000</v>
      </c>
      <c r="F185" s="2">
        <v>0</v>
      </c>
      <c r="G185" s="10">
        <v>2000</v>
      </c>
      <c r="H185" s="2"/>
      <c r="I185" s="55"/>
    </row>
    <row r="186" spans="1:9" ht="12.75">
      <c r="A186" s="51">
        <f t="shared" si="4"/>
        <v>186</v>
      </c>
      <c r="B186" s="3" t="s">
        <v>87</v>
      </c>
      <c r="C186" s="2">
        <v>7410</v>
      </c>
      <c r="D186" s="2">
        <f>SUM(D184:D185)</f>
        <v>4000</v>
      </c>
      <c r="E186" s="2">
        <f>SUM(E184:E185)</f>
        <v>4000</v>
      </c>
      <c r="F186" s="2">
        <f>SUM(F184:F185)</f>
        <v>0</v>
      </c>
      <c r="G186" s="2">
        <f>SUM(G184:G185)</f>
        <v>4000</v>
      </c>
      <c r="H186" s="2">
        <f>SUM(H184:H185)</f>
        <v>0</v>
      </c>
      <c r="I186" s="55">
        <f>H186/E186</f>
        <v>0</v>
      </c>
    </row>
    <row r="187" spans="1:9" ht="12.75">
      <c r="A187" s="51">
        <f t="shared" si="4"/>
        <v>187</v>
      </c>
      <c r="B187" s="8" t="s">
        <v>12</v>
      </c>
      <c r="C187" s="8" t="s">
        <v>12</v>
      </c>
      <c r="D187" s="8" t="s">
        <v>12</v>
      </c>
      <c r="E187" s="8" t="s">
        <v>12</v>
      </c>
      <c r="F187" s="8" t="s">
        <v>12</v>
      </c>
      <c r="G187" s="8" t="s">
        <v>12</v>
      </c>
      <c r="H187" s="8" t="s">
        <v>12</v>
      </c>
      <c r="I187" s="56" t="s">
        <v>12</v>
      </c>
    </row>
    <row r="188" spans="1:9" ht="12.75">
      <c r="A188" s="51">
        <f t="shared" si="4"/>
        <v>188</v>
      </c>
      <c r="B188" s="3" t="s">
        <v>88</v>
      </c>
      <c r="C188" s="1" t="s">
        <v>3</v>
      </c>
      <c r="D188" s="1" t="s">
        <v>3</v>
      </c>
      <c r="E188" s="1" t="s">
        <v>3</v>
      </c>
      <c r="F188" s="1" t="s">
        <v>3</v>
      </c>
      <c r="G188" s="10" t="s">
        <v>3</v>
      </c>
      <c r="H188" s="1" t="s">
        <v>3</v>
      </c>
      <c r="I188" s="60" t="s">
        <v>3</v>
      </c>
    </row>
    <row r="189" spans="1:9" ht="12.75">
      <c r="A189" s="51">
        <f t="shared" si="4"/>
        <v>189</v>
      </c>
      <c r="B189" s="3" t="s">
        <v>24</v>
      </c>
      <c r="C189" s="2">
        <v>7510.4</v>
      </c>
      <c r="D189" s="2">
        <v>400</v>
      </c>
      <c r="E189" s="2">
        <v>400</v>
      </c>
      <c r="F189" s="2">
        <v>35</v>
      </c>
      <c r="G189" s="10">
        <v>400</v>
      </c>
      <c r="H189" s="2">
        <f>G189-E189</f>
        <v>0</v>
      </c>
      <c r="I189" s="55">
        <f>H189/E189</f>
        <v>0</v>
      </c>
    </row>
    <row r="190" spans="1:9" ht="12.75">
      <c r="A190" s="51">
        <f t="shared" si="4"/>
        <v>190</v>
      </c>
      <c r="B190" s="3" t="s">
        <v>89</v>
      </c>
      <c r="C190" s="2">
        <v>7510</v>
      </c>
      <c r="D190" s="2">
        <f>D189</f>
        <v>400</v>
      </c>
      <c r="E190" s="2">
        <f>E189</f>
        <v>400</v>
      </c>
      <c r="F190" s="2">
        <f>F189</f>
        <v>35</v>
      </c>
      <c r="G190" s="10">
        <f>G189</f>
        <v>400</v>
      </c>
      <c r="H190" s="2">
        <f>G190-E190</f>
        <v>0</v>
      </c>
      <c r="I190" s="55">
        <f>H190/E190</f>
        <v>0</v>
      </c>
    </row>
    <row r="191" spans="1:9" ht="12.75">
      <c r="A191" s="51">
        <f t="shared" si="4"/>
        <v>191</v>
      </c>
      <c r="B191" s="8" t="s">
        <v>12</v>
      </c>
      <c r="C191" s="8" t="s">
        <v>12</v>
      </c>
      <c r="D191" s="8" t="s">
        <v>12</v>
      </c>
      <c r="E191" s="8" t="s">
        <v>12</v>
      </c>
      <c r="F191" s="8" t="s">
        <v>12</v>
      </c>
      <c r="G191" s="8" t="s">
        <v>12</v>
      </c>
      <c r="H191" s="8" t="s">
        <v>12</v>
      </c>
      <c r="I191" s="56" t="s">
        <v>12</v>
      </c>
    </row>
    <row r="192" spans="1:9" ht="12.75">
      <c r="A192" s="51">
        <f t="shared" si="4"/>
        <v>192</v>
      </c>
      <c r="B192" s="3" t="s">
        <v>399</v>
      </c>
      <c r="C192" s="1"/>
      <c r="D192" s="1" t="s">
        <v>3</v>
      </c>
      <c r="E192" s="1" t="s">
        <v>3</v>
      </c>
      <c r="F192" s="1" t="s">
        <v>3</v>
      </c>
      <c r="G192" s="10" t="s">
        <v>3</v>
      </c>
      <c r="H192" s="1" t="s">
        <v>3</v>
      </c>
      <c r="I192" s="60" t="s">
        <v>3</v>
      </c>
    </row>
    <row r="193" spans="1:9" ht="12.75">
      <c r="A193" s="51">
        <f t="shared" si="4"/>
        <v>193</v>
      </c>
      <c r="B193" s="10" t="s">
        <v>400</v>
      </c>
      <c r="C193" s="2">
        <v>7520.4</v>
      </c>
      <c r="D193" s="2">
        <v>500</v>
      </c>
      <c r="E193" s="2">
        <v>500</v>
      </c>
      <c r="F193" s="2">
        <v>75.15</v>
      </c>
      <c r="G193" s="10">
        <v>500</v>
      </c>
      <c r="H193" s="2">
        <f>G193-E193</f>
        <v>0</v>
      </c>
      <c r="I193" s="55">
        <f>H193/E193</f>
        <v>0</v>
      </c>
    </row>
    <row r="194" spans="1:9" ht="12.75">
      <c r="A194" s="51">
        <v>193</v>
      </c>
      <c r="B194" s="10" t="s">
        <v>401</v>
      </c>
      <c r="C194" s="2">
        <v>7520.41</v>
      </c>
      <c r="D194" s="2">
        <v>500</v>
      </c>
      <c r="E194" s="2">
        <v>500</v>
      </c>
      <c r="F194" s="2">
        <v>74.53</v>
      </c>
      <c r="G194" s="10">
        <v>500</v>
      </c>
      <c r="H194" s="2"/>
      <c r="I194" s="55"/>
    </row>
    <row r="195" spans="1:9" ht="12.75">
      <c r="A195" s="51">
        <f t="shared" si="4"/>
        <v>195</v>
      </c>
      <c r="B195" s="3" t="s">
        <v>90</v>
      </c>
      <c r="C195" s="2">
        <v>7520</v>
      </c>
      <c r="D195" s="2">
        <f>SUM(D193:D194)</f>
        <v>1000</v>
      </c>
      <c r="E195" s="2">
        <f>E193</f>
        <v>500</v>
      </c>
      <c r="F195" s="2">
        <f>SUM(F193:F194)</f>
        <v>149.68</v>
      </c>
      <c r="G195" s="10">
        <f>G193</f>
        <v>500</v>
      </c>
      <c r="H195" s="2">
        <f>G195-E195</f>
        <v>0</v>
      </c>
      <c r="I195" s="55">
        <f>H195/E195</f>
        <v>0</v>
      </c>
    </row>
    <row r="196" spans="1:9" ht="12.75">
      <c r="A196" s="51">
        <f t="shared" si="4"/>
        <v>196</v>
      </c>
      <c r="B196" s="8" t="s">
        <v>12</v>
      </c>
      <c r="C196" s="8" t="s">
        <v>12</v>
      </c>
      <c r="D196" s="8" t="s">
        <v>12</v>
      </c>
      <c r="E196" s="8" t="s">
        <v>12</v>
      </c>
      <c r="F196" s="8" t="s">
        <v>12</v>
      </c>
      <c r="G196" s="8" t="s">
        <v>12</v>
      </c>
      <c r="H196" s="8" t="s">
        <v>12</v>
      </c>
      <c r="I196" s="56" t="s">
        <v>12</v>
      </c>
    </row>
    <row r="197" spans="1:9" ht="12.75">
      <c r="A197" s="51">
        <f t="shared" si="4"/>
        <v>197</v>
      </c>
      <c r="B197" s="1" t="s">
        <v>91</v>
      </c>
      <c r="C197" s="1" t="s">
        <v>3</v>
      </c>
      <c r="D197" s="1" t="s">
        <v>3</v>
      </c>
      <c r="E197" s="1" t="s">
        <v>3</v>
      </c>
      <c r="F197" s="1" t="s">
        <v>3</v>
      </c>
      <c r="G197" s="10" t="s">
        <v>3</v>
      </c>
      <c r="H197" s="1" t="s">
        <v>3</v>
      </c>
      <c r="I197" s="60" t="s">
        <v>3</v>
      </c>
    </row>
    <row r="198" spans="1:9" ht="12.75">
      <c r="A198" s="51">
        <f t="shared" si="4"/>
        <v>198</v>
      </c>
      <c r="B198" s="3" t="s">
        <v>24</v>
      </c>
      <c r="C198" s="2">
        <v>7550.4</v>
      </c>
      <c r="D198" s="2">
        <v>0</v>
      </c>
      <c r="E198" s="2">
        <v>0</v>
      </c>
      <c r="F198" s="2">
        <v>0</v>
      </c>
      <c r="G198" s="10">
        <v>0</v>
      </c>
      <c r="H198" s="2">
        <f>G198-E198</f>
        <v>0</v>
      </c>
      <c r="I198" s="55">
        <v>0</v>
      </c>
    </row>
    <row r="199" spans="1:9" ht="12.75">
      <c r="A199" s="51">
        <f t="shared" si="4"/>
        <v>199</v>
      </c>
      <c r="B199" s="3" t="s">
        <v>92</v>
      </c>
      <c r="C199" s="2">
        <v>7550</v>
      </c>
      <c r="D199" s="2">
        <f>D198</f>
        <v>0</v>
      </c>
      <c r="E199" s="2">
        <f>E198</f>
        <v>0</v>
      </c>
      <c r="F199" s="2">
        <f>F198</f>
        <v>0</v>
      </c>
      <c r="G199" s="10">
        <f>G198</f>
        <v>0</v>
      </c>
      <c r="H199" s="2">
        <f>G199-E199</f>
        <v>0</v>
      </c>
      <c r="I199" s="55">
        <v>0</v>
      </c>
    </row>
    <row r="200" spans="1:9" ht="12.75">
      <c r="A200" s="51">
        <f t="shared" si="4"/>
        <v>200</v>
      </c>
      <c r="B200" s="8" t="s">
        <v>12</v>
      </c>
      <c r="C200" s="8" t="s">
        <v>12</v>
      </c>
      <c r="D200" s="8" t="s">
        <v>12</v>
      </c>
      <c r="E200" s="8" t="s">
        <v>12</v>
      </c>
      <c r="F200" s="8" t="s">
        <v>12</v>
      </c>
      <c r="G200" s="8" t="s">
        <v>12</v>
      </c>
      <c r="H200" s="8" t="s">
        <v>12</v>
      </c>
      <c r="I200" s="56" t="s">
        <v>12</v>
      </c>
    </row>
    <row r="201" spans="1:9" ht="12.75">
      <c r="A201" s="51">
        <f aca="true" t="shared" si="5" ref="A201:A268">ROW(A201)</f>
        <v>201</v>
      </c>
      <c r="B201" s="3" t="s">
        <v>93</v>
      </c>
      <c r="C201" s="1" t="s">
        <v>3</v>
      </c>
      <c r="D201" s="2">
        <f>D170+D175+D179+D186+D190+D195+D199</f>
        <v>22400</v>
      </c>
      <c r="E201" s="2">
        <f>E170+E175+E179+E186+E190+E195+E199</f>
        <v>22150</v>
      </c>
      <c r="F201" s="2">
        <f>F170+F175+F179+F186+F190+F195+F199</f>
        <v>1144.68</v>
      </c>
      <c r="G201" s="10">
        <f>G170+G175+G179+G186+G190+G195+G199</f>
        <v>21900</v>
      </c>
      <c r="H201" s="2">
        <f>G201-E201</f>
        <v>-250</v>
      </c>
      <c r="I201" s="55">
        <f>H201/E201</f>
        <v>-0.011286681715575621</v>
      </c>
    </row>
    <row r="202" spans="1:9" ht="12.75">
      <c r="A202" s="51">
        <f t="shared" si="5"/>
        <v>202</v>
      </c>
      <c r="B202" s="8" t="s">
        <v>12</v>
      </c>
      <c r="C202" s="8" t="s">
        <v>12</v>
      </c>
      <c r="D202" s="8" t="s">
        <v>12</v>
      </c>
      <c r="E202" s="8" t="s">
        <v>12</v>
      </c>
      <c r="F202" s="8" t="s">
        <v>12</v>
      </c>
      <c r="G202" s="8" t="s">
        <v>12</v>
      </c>
      <c r="H202" s="8" t="s">
        <v>12</v>
      </c>
      <c r="I202" s="56" t="s">
        <v>12</v>
      </c>
    </row>
    <row r="203" spans="1:9" ht="12.75">
      <c r="A203" s="51">
        <f t="shared" si="5"/>
        <v>203</v>
      </c>
      <c r="B203" s="3" t="s">
        <v>94</v>
      </c>
      <c r="C203" s="1" t="s">
        <v>95</v>
      </c>
      <c r="D203" s="1" t="s">
        <v>3</v>
      </c>
      <c r="E203" s="1" t="s">
        <v>3</v>
      </c>
      <c r="F203" s="1" t="s">
        <v>3</v>
      </c>
      <c r="G203" s="10" t="s">
        <v>3</v>
      </c>
      <c r="H203" s="1" t="s">
        <v>3</v>
      </c>
      <c r="I203" s="60" t="s">
        <v>3</v>
      </c>
    </row>
    <row r="204" spans="1:9" ht="12.75">
      <c r="A204" s="51">
        <f t="shared" si="5"/>
        <v>204</v>
      </c>
      <c r="B204" s="3" t="s">
        <v>96</v>
      </c>
      <c r="D204" s="24"/>
      <c r="G204" s="119" t="s">
        <v>3</v>
      </c>
      <c r="H204" s="51"/>
      <c r="I204" s="113"/>
    </row>
    <row r="205" spans="1:10" ht="12.75">
      <c r="A205" s="51">
        <f t="shared" si="5"/>
        <v>205</v>
      </c>
      <c r="B205" s="3" t="s">
        <v>20</v>
      </c>
      <c r="C205" s="2">
        <v>8010.1</v>
      </c>
      <c r="D205" s="2">
        <v>47153</v>
      </c>
      <c r="E205" s="39">
        <v>71500</v>
      </c>
      <c r="F205" s="2">
        <v>26389.96</v>
      </c>
      <c r="G205" s="39">
        <v>86500</v>
      </c>
      <c r="H205" s="2">
        <f>G205-E205</f>
        <v>15000</v>
      </c>
      <c r="I205" s="55">
        <f>H205/E205</f>
        <v>0.2097902097902098</v>
      </c>
      <c r="J205" s="108"/>
    </row>
    <row r="206" spans="1:9" ht="12.75">
      <c r="A206" s="51">
        <f t="shared" si="5"/>
        <v>206</v>
      </c>
      <c r="B206" s="3" t="s">
        <v>16</v>
      </c>
      <c r="C206" s="2">
        <v>8010.2</v>
      </c>
      <c r="D206" s="2">
        <v>7000</v>
      </c>
      <c r="E206" s="10">
        <v>7000</v>
      </c>
      <c r="F206" s="2">
        <v>0</v>
      </c>
      <c r="G206" s="10">
        <v>7000</v>
      </c>
      <c r="H206" s="2">
        <f>G206-E206</f>
        <v>0</v>
      </c>
      <c r="I206" s="55">
        <f>H206/E206</f>
        <v>0</v>
      </c>
    </row>
    <row r="207" spans="1:9" ht="12.75">
      <c r="A207" s="51">
        <f t="shared" si="5"/>
        <v>207</v>
      </c>
      <c r="B207" s="3" t="s">
        <v>24</v>
      </c>
      <c r="C207" s="2">
        <v>8010.4</v>
      </c>
      <c r="D207" s="2">
        <v>23200</v>
      </c>
      <c r="E207" s="10">
        <v>23200</v>
      </c>
      <c r="F207" s="2">
        <v>2946.05</v>
      </c>
      <c r="G207" s="10">
        <v>23200</v>
      </c>
      <c r="H207" s="2">
        <f>G207-E207</f>
        <v>0</v>
      </c>
      <c r="I207" s="55">
        <f>H207/E207</f>
        <v>0</v>
      </c>
    </row>
    <row r="208" spans="1:9" ht="12.75">
      <c r="A208" s="51">
        <f t="shared" si="5"/>
        <v>208</v>
      </c>
      <c r="B208" s="3" t="s">
        <v>97</v>
      </c>
      <c r="C208" s="2">
        <v>8010</v>
      </c>
      <c r="D208" s="2">
        <f>SUM(D205:D207)</f>
        <v>77353</v>
      </c>
      <c r="E208" s="2">
        <f>SUM(E205:E207)</f>
        <v>101700</v>
      </c>
      <c r="F208" s="2">
        <f>SUM(F205:F207)</f>
        <v>29336.01</v>
      </c>
      <c r="G208" s="10">
        <f>SUM(G205:G207)</f>
        <v>116700</v>
      </c>
      <c r="H208" s="2">
        <f>G208-E208</f>
        <v>15000</v>
      </c>
      <c r="I208" s="55">
        <f>H208/E208</f>
        <v>0.14749262536873156</v>
      </c>
    </row>
    <row r="209" spans="1:9" ht="12.75">
      <c r="A209" s="51">
        <f t="shared" si="5"/>
        <v>209</v>
      </c>
      <c r="B209" s="8" t="s">
        <v>12</v>
      </c>
      <c r="C209" s="8" t="s">
        <v>12</v>
      </c>
      <c r="D209" s="8" t="s">
        <v>12</v>
      </c>
      <c r="E209" s="8" t="s">
        <v>12</v>
      </c>
      <c r="F209" s="8" t="s">
        <v>12</v>
      </c>
      <c r="G209" s="8" t="s">
        <v>12</v>
      </c>
      <c r="H209" s="8" t="s">
        <v>12</v>
      </c>
      <c r="I209" s="56" t="s">
        <v>12</v>
      </c>
    </row>
    <row r="210" spans="1:9" ht="12.75">
      <c r="A210" s="51">
        <f t="shared" si="5"/>
        <v>210</v>
      </c>
      <c r="B210" s="3" t="s">
        <v>98</v>
      </c>
      <c r="D210" s="27"/>
      <c r="G210" s="121"/>
      <c r="H210" s="51"/>
      <c r="I210" s="113"/>
    </row>
    <row r="211" spans="1:9" ht="12.75">
      <c r="A211" s="51">
        <f t="shared" si="5"/>
        <v>211</v>
      </c>
      <c r="B211" s="3" t="s">
        <v>20</v>
      </c>
      <c r="C211" s="2">
        <v>8020.1</v>
      </c>
      <c r="D211" s="2">
        <v>1000</v>
      </c>
      <c r="E211" s="2">
        <v>5000</v>
      </c>
      <c r="F211" s="2">
        <v>2373.78</v>
      </c>
      <c r="G211" s="67">
        <v>5000</v>
      </c>
      <c r="H211" s="2">
        <f>G211-E211</f>
        <v>0</v>
      </c>
      <c r="I211" s="55">
        <f>H211/E211</f>
        <v>0</v>
      </c>
    </row>
    <row r="212" spans="1:9" ht="12.75">
      <c r="A212" s="51">
        <f t="shared" si="5"/>
        <v>212</v>
      </c>
      <c r="B212" s="3" t="s">
        <v>24</v>
      </c>
      <c r="C212" s="2">
        <v>8020.4</v>
      </c>
      <c r="D212" s="2">
        <v>1000</v>
      </c>
      <c r="E212" s="2">
        <v>1000</v>
      </c>
      <c r="F212" s="2">
        <v>0</v>
      </c>
      <c r="G212" s="10">
        <v>1000</v>
      </c>
      <c r="H212" s="2">
        <f>G212-E212</f>
        <v>0</v>
      </c>
      <c r="I212" s="55">
        <f>H212/E212</f>
        <v>0</v>
      </c>
    </row>
    <row r="213" spans="1:9" ht="12.75">
      <c r="A213" s="51">
        <f t="shared" si="5"/>
        <v>213</v>
      </c>
      <c r="B213" s="3" t="s">
        <v>99</v>
      </c>
      <c r="C213" s="2">
        <v>8010</v>
      </c>
      <c r="D213" s="2">
        <f>SUM(D211:D212)</f>
        <v>2000</v>
      </c>
      <c r="E213" s="2">
        <f>SUM(E211:E212)</f>
        <v>6000</v>
      </c>
      <c r="F213" s="2">
        <f>SUM(F211:F212)</f>
        <v>2373.78</v>
      </c>
      <c r="G213" s="52">
        <f>SUM(G211:G212)</f>
        <v>6000</v>
      </c>
      <c r="H213" s="2">
        <f>G213-E213</f>
        <v>0</v>
      </c>
      <c r="I213" s="55">
        <f>H213/E213</f>
        <v>0</v>
      </c>
    </row>
    <row r="214" spans="1:9" ht="12.75">
      <c r="A214" s="51">
        <f t="shared" si="5"/>
        <v>214</v>
      </c>
      <c r="B214" s="8" t="s">
        <v>12</v>
      </c>
      <c r="C214" s="8" t="s">
        <v>12</v>
      </c>
      <c r="D214" s="8" t="s">
        <v>12</v>
      </c>
      <c r="E214" s="8" t="s">
        <v>12</v>
      </c>
      <c r="F214" s="8" t="s">
        <v>12</v>
      </c>
      <c r="G214" s="8" t="s">
        <v>12</v>
      </c>
      <c r="H214" s="8" t="s">
        <v>12</v>
      </c>
      <c r="I214" s="56" t="s">
        <v>12</v>
      </c>
    </row>
    <row r="215" spans="1:9" ht="12.75">
      <c r="A215" s="51">
        <f t="shared" si="5"/>
        <v>215</v>
      </c>
      <c r="B215" s="3" t="s">
        <v>214</v>
      </c>
      <c r="C215" s="1" t="s">
        <v>3</v>
      </c>
      <c r="D215" s="1" t="s">
        <v>3</v>
      </c>
      <c r="E215" s="1" t="s">
        <v>3</v>
      </c>
      <c r="F215" s="1" t="s">
        <v>3</v>
      </c>
      <c r="G215" s="10" t="s">
        <v>3</v>
      </c>
      <c r="H215" s="1" t="s">
        <v>3</v>
      </c>
      <c r="I215" s="60" t="s">
        <v>3</v>
      </c>
    </row>
    <row r="216" spans="1:10" ht="12.75">
      <c r="A216" s="51">
        <f t="shared" si="5"/>
        <v>216</v>
      </c>
      <c r="B216" s="3" t="s">
        <v>20</v>
      </c>
      <c r="C216" s="10">
        <v>8160.1</v>
      </c>
      <c r="D216" s="41">
        <v>500</v>
      </c>
      <c r="E216" s="41">
        <v>500</v>
      </c>
      <c r="F216" s="41">
        <v>0</v>
      </c>
      <c r="G216" s="10">
        <v>3000</v>
      </c>
      <c r="H216" s="10">
        <f>G216-E216</f>
        <v>2500</v>
      </c>
      <c r="I216" s="59">
        <f>H216/E216</f>
        <v>5</v>
      </c>
      <c r="J216" s="51"/>
    </row>
    <row r="217" spans="1:10" ht="12.75">
      <c r="A217" s="51">
        <f t="shared" si="5"/>
        <v>217</v>
      </c>
      <c r="B217" s="3" t="s">
        <v>24</v>
      </c>
      <c r="C217" s="2">
        <v>8160.4</v>
      </c>
      <c r="D217" s="2">
        <v>18000</v>
      </c>
      <c r="E217" s="2">
        <v>15000</v>
      </c>
      <c r="F217" s="2">
        <v>1468.21</v>
      </c>
      <c r="G217" s="67">
        <v>12000</v>
      </c>
      <c r="H217" s="2">
        <f>G217-E217</f>
        <v>-3000</v>
      </c>
      <c r="I217" s="55">
        <f>H217/E217</f>
        <v>-0.2</v>
      </c>
      <c r="J217" s="51"/>
    </row>
    <row r="218" spans="1:9" ht="12.75">
      <c r="A218" s="51">
        <f t="shared" si="5"/>
        <v>218</v>
      </c>
      <c r="B218" s="3" t="s">
        <v>100</v>
      </c>
      <c r="C218" s="2">
        <v>8160</v>
      </c>
      <c r="D218" s="2">
        <f>SUM(D216+D217)</f>
        <v>18500</v>
      </c>
      <c r="E218" s="2">
        <f>E216+E217</f>
        <v>15500</v>
      </c>
      <c r="F218" s="2">
        <f>SUM(F216:F217)</f>
        <v>1468.21</v>
      </c>
      <c r="G218" s="10">
        <f>SUM(G216:G217)</f>
        <v>15000</v>
      </c>
      <c r="H218" s="2">
        <f>G218-E218</f>
        <v>-500</v>
      </c>
      <c r="I218" s="55">
        <f>H218/E218</f>
        <v>-0.03225806451612903</v>
      </c>
    </row>
    <row r="219" spans="1:9" ht="12.75">
      <c r="A219" s="51">
        <f t="shared" si="5"/>
        <v>219</v>
      </c>
      <c r="B219" s="8" t="s">
        <v>12</v>
      </c>
      <c r="C219" s="8" t="s">
        <v>12</v>
      </c>
      <c r="D219" s="8" t="s">
        <v>12</v>
      </c>
      <c r="E219" s="8" t="s">
        <v>12</v>
      </c>
      <c r="F219" s="8" t="s">
        <v>12</v>
      </c>
      <c r="G219" s="8" t="s">
        <v>12</v>
      </c>
      <c r="H219" s="8" t="s">
        <v>12</v>
      </c>
      <c r="I219" s="56" t="s">
        <v>12</v>
      </c>
    </row>
    <row r="220" spans="1:9" ht="12.75">
      <c r="A220" s="51">
        <f t="shared" si="5"/>
        <v>220</v>
      </c>
      <c r="B220" s="3" t="s">
        <v>101</v>
      </c>
      <c r="C220" s="1" t="s">
        <v>3</v>
      </c>
      <c r="D220" s="1" t="s">
        <v>3</v>
      </c>
      <c r="E220" s="1" t="s">
        <v>3</v>
      </c>
      <c r="F220" s="1" t="s">
        <v>3</v>
      </c>
      <c r="G220" s="10" t="s">
        <v>3</v>
      </c>
      <c r="H220" s="1" t="s">
        <v>3</v>
      </c>
      <c r="I220" s="60" t="s">
        <v>3</v>
      </c>
    </row>
    <row r="221" spans="1:9" ht="12.75">
      <c r="A221" s="51">
        <f t="shared" si="5"/>
        <v>221</v>
      </c>
      <c r="B221" s="3" t="s">
        <v>373</v>
      </c>
      <c r="C221" s="2">
        <v>8510.4</v>
      </c>
      <c r="D221" s="2">
        <v>11000</v>
      </c>
      <c r="E221" s="2">
        <v>11250</v>
      </c>
      <c r="F221" s="2">
        <v>582</v>
      </c>
      <c r="G221" s="10">
        <v>11250</v>
      </c>
      <c r="H221" s="2">
        <f>G221-E221</f>
        <v>0</v>
      </c>
      <c r="I221" s="55">
        <f>H221/E221</f>
        <v>0</v>
      </c>
    </row>
    <row r="222" spans="1:9" ht="12.75">
      <c r="A222" s="51">
        <f t="shared" si="5"/>
        <v>222</v>
      </c>
      <c r="B222" s="3" t="s">
        <v>374</v>
      </c>
      <c r="C222" s="2">
        <v>8510.41</v>
      </c>
      <c r="D222" s="2">
        <v>11000</v>
      </c>
      <c r="E222" s="2">
        <v>11250</v>
      </c>
      <c r="F222" s="2">
        <v>1088.5</v>
      </c>
      <c r="G222" s="10">
        <v>11250</v>
      </c>
      <c r="H222" s="2">
        <f>G222-E222</f>
        <v>0</v>
      </c>
      <c r="I222" s="55">
        <f>H222/E222</f>
        <v>0</v>
      </c>
    </row>
    <row r="223" spans="1:9" ht="12.75">
      <c r="A223" s="51">
        <f t="shared" si="5"/>
        <v>223</v>
      </c>
      <c r="B223" s="3" t="s">
        <v>375</v>
      </c>
      <c r="C223" s="2">
        <v>8510</v>
      </c>
      <c r="D223" s="2">
        <f>SUM(D221:D222)</f>
        <v>22000</v>
      </c>
      <c r="E223" s="2">
        <f>SUM(E221:E222)</f>
        <v>22500</v>
      </c>
      <c r="F223" s="2">
        <f>SUM(F221:F222)</f>
        <v>1670.5</v>
      </c>
      <c r="G223" s="2">
        <f>SUM(G221:G222)</f>
        <v>22500</v>
      </c>
      <c r="H223" s="2">
        <f>G223-E223</f>
        <v>0</v>
      </c>
      <c r="I223" s="55">
        <f>H223/E223</f>
        <v>0</v>
      </c>
    </row>
    <row r="224" spans="1:9" ht="12.75">
      <c r="A224" s="51">
        <f t="shared" si="5"/>
        <v>224</v>
      </c>
      <c r="B224" s="3"/>
      <c r="C224" s="2"/>
      <c r="D224" s="2"/>
      <c r="E224" s="2"/>
      <c r="F224" s="2"/>
      <c r="G224" s="10"/>
      <c r="H224" s="2"/>
      <c r="I224" s="55"/>
    </row>
    <row r="225" spans="1:10" ht="12.75">
      <c r="A225" s="51">
        <f t="shared" si="5"/>
        <v>225</v>
      </c>
      <c r="B225" s="3" t="s">
        <v>370</v>
      </c>
      <c r="C225" s="2">
        <v>8810.4</v>
      </c>
      <c r="D225" s="2">
        <v>6360</v>
      </c>
      <c r="E225" s="2">
        <v>12000</v>
      </c>
      <c r="F225" s="2">
        <v>2528</v>
      </c>
      <c r="G225" s="10">
        <v>7000</v>
      </c>
      <c r="H225" s="2">
        <f>G225-E225</f>
        <v>-5000</v>
      </c>
      <c r="I225" s="55">
        <f>H225/E225</f>
        <v>-0.4166666666666667</v>
      </c>
      <c r="J225" s="51"/>
    </row>
    <row r="226" spans="1:9" ht="12.75">
      <c r="A226" s="51">
        <f t="shared" si="5"/>
        <v>226</v>
      </c>
      <c r="B226" s="3"/>
      <c r="C226" s="2"/>
      <c r="D226" s="2"/>
      <c r="E226" s="2"/>
      <c r="F226" s="2"/>
      <c r="G226" s="10"/>
      <c r="H226" s="2"/>
      <c r="I226" s="55"/>
    </row>
    <row r="227" spans="1:9" ht="12.75">
      <c r="A227" s="51">
        <f t="shared" si="5"/>
        <v>227</v>
      </c>
      <c r="B227" s="8" t="s">
        <v>12</v>
      </c>
      <c r="C227" s="8" t="s">
        <v>12</v>
      </c>
      <c r="D227" s="8" t="s">
        <v>12</v>
      </c>
      <c r="E227" s="8" t="s">
        <v>12</v>
      </c>
      <c r="F227" s="8" t="s">
        <v>12</v>
      </c>
      <c r="G227" s="8" t="s">
        <v>12</v>
      </c>
      <c r="H227" s="8" t="s">
        <v>12</v>
      </c>
      <c r="I227" s="56" t="s">
        <v>12</v>
      </c>
    </row>
    <row r="228" spans="1:9" ht="12.75">
      <c r="A228" s="51">
        <f t="shared" si="5"/>
        <v>228</v>
      </c>
      <c r="B228" s="3" t="s">
        <v>102</v>
      </c>
      <c r="C228" s="1"/>
      <c r="D228" s="2">
        <f>D208+D213+D218+D223+D225</f>
        <v>126213</v>
      </c>
      <c r="E228" s="2">
        <f>E208+E213+E218+E223+E225</f>
        <v>157700</v>
      </c>
      <c r="F228" s="2">
        <f>F208+F213+F218+F223+F225</f>
        <v>37376.5</v>
      </c>
      <c r="G228" s="52">
        <f>G208+G213+G218+G223+G225</f>
        <v>167200</v>
      </c>
      <c r="H228" s="2">
        <f>G228-E228</f>
        <v>9500</v>
      </c>
      <c r="I228" s="55">
        <f>H228/E228</f>
        <v>0.060240963855421686</v>
      </c>
    </row>
    <row r="229" spans="1:9" ht="12.75">
      <c r="A229" s="51">
        <f t="shared" si="5"/>
        <v>229</v>
      </c>
      <c r="B229" s="3"/>
      <c r="C229" s="1"/>
      <c r="D229" s="2"/>
      <c r="E229" s="2"/>
      <c r="F229" s="2"/>
      <c r="G229" s="10"/>
      <c r="H229" s="2"/>
      <c r="I229" s="55"/>
    </row>
    <row r="230" spans="1:9" ht="12.75">
      <c r="A230" s="51">
        <f t="shared" si="5"/>
        <v>230</v>
      </c>
      <c r="B230" s="8" t="s">
        <v>12</v>
      </c>
      <c r="C230" s="8" t="s">
        <v>12</v>
      </c>
      <c r="D230" s="8" t="s">
        <v>12</v>
      </c>
      <c r="E230" s="8" t="s">
        <v>12</v>
      </c>
      <c r="F230" s="8" t="s">
        <v>12</v>
      </c>
      <c r="G230" s="8" t="s">
        <v>12</v>
      </c>
      <c r="H230" s="8" t="s">
        <v>12</v>
      </c>
      <c r="I230" s="56" t="s">
        <v>12</v>
      </c>
    </row>
    <row r="231" spans="1:9" ht="12.75">
      <c r="A231" s="51">
        <f t="shared" si="5"/>
        <v>231</v>
      </c>
      <c r="B231" s="3" t="s">
        <v>103</v>
      </c>
      <c r="C231" s="1" t="s">
        <v>3</v>
      </c>
      <c r="D231" s="1" t="s">
        <v>3</v>
      </c>
      <c r="E231" s="1" t="s">
        <v>3</v>
      </c>
      <c r="F231" s="1" t="s">
        <v>3</v>
      </c>
      <c r="G231" s="10" t="s">
        <v>3</v>
      </c>
      <c r="H231" s="1" t="s">
        <v>3</v>
      </c>
      <c r="I231" s="60" t="s">
        <v>60</v>
      </c>
    </row>
    <row r="232" spans="1:9" ht="12.75">
      <c r="A232" s="51">
        <f t="shared" si="5"/>
        <v>232</v>
      </c>
      <c r="B232" s="3" t="s">
        <v>104</v>
      </c>
      <c r="D232" s="1" t="s">
        <v>3</v>
      </c>
      <c r="E232" s="1" t="s">
        <v>3</v>
      </c>
      <c r="F232" s="1" t="s">
        <v>3</v>
      </c>
      <c r="G232" s="10" t="s">
        <v>3</v>
      </c>
      <c r="H232" s="1" t="s">
        <v>3</v>
      </c>
      <c r="I232" s="60" t="s">
        <v>3</v>
      </c>
    </row>
    <row r="233" spans="1:9" ht="12.75">
      <c r="A233" s="51">
        <f t="shared" si="5"/>
        <v>233</v>
      </c>
      <c r="B233" s="3" t="s">
        <v>105</v>
      </c>
      <c r="C233" s="2">
        <v>9010.8</v>
      </c>
      <c r="D233" s="2">
        <v>76000</v>
      </c>
      <c r="E233" s="39">
        <v>76000</v>
      </c>
      <c r="F233" s="2">
        <v>57584</v>
      </c>
      <c r="G233" s="39">
        <v>76000</v>
      </c>
      <c r="H233" s="2">
        <f>G233-E233</f>
        <v>0</v>
      </c>
      <c r="I233" s="55">
        <f>H233/E233</f>
        <v>0</v>
      </c>
    </row>
    <row r="234" spans="1:9" ht="12.75">
      <c r="A234" s="51">
        <f t="shared" si="5"/>
        <v>234</v>
      </c>
      <c r="B234" s="3" t="s">
        <v>106</v>
      </c>
      <c r="C234" s="2">
        <v>9030.8</v>
      </c>
      <c r="D234" s="2">
        <v>35470</v>
      </c>
      <c r="E234" s="10">
        <v>36350</v>
      </c>
      <c r="F234" s="2">
        <v>18845.99</v>
      </c>
      <c r="G234" s="10">
        <v>40000</v>
      </c>
      <c r="H234" s="2">
        <f>G234-E234</f>
        <v>3650</v>
      </c>
      <c r="I234" s="55">
        <f>H234/E234</f>
        <v>0.10041265474552957</v>
      </c>
    </row>
    <row r="235" spans="1:9" ht="12.75">
      <c r="A235" s="51">
        <f t="shared" si="5"/>
        <v>235</v>
      </c>
      <c r="B235" s="3" t="s">
        <v>213</v>
      </c>
      <c r="C235" s="2">
        <v>9040.8</v>
      </c>
      <c r="D235" s="2">
        <v>0</v>
      </c>
      <c r="E235" s="10"/>
      <c r="F235" s="2">
        <v>0</v>
      </c>
      <c r="G235" s="10">
        <v>0</v>
      </c>
      <c r="H235" s="2">
        <v>0</v>
      </c>
      <c r="I235" s="55">
        <v>0</v>
      </c>
    </row>
    <row r="236" spans="1:9" ht="12.75">
      <c r="A236" s="51">
        <f t="shared" si="5"/>
        <v>236</v>
      </c>
      <c r="B236" s="3" t="s">
        <v>117</v>
      </c>
      <c r="C236" s="2">
        <v>9055.8</v>
      </c>
      <c r="D236" s="2">
        <v>200</v>
      </c>
      <c r="E236" s="10">
        <v>200</v>
      </c>
      <c r="F236" s="2">
        <v>0</v>
      </c>
      <c r="G236" s="10">
        <v>200</v>
      </c>
      <c r="H236" s="2">
        <f>G236-E236</f>
        <v>0</v>
      </c>
      <c r="I236" s="55">
        <f>H236/E236</f>
        <v>0</v>
      </c>
    </row>
    <row r="237" spans="1:9" ht="12.75">
      <c r="A237" s="51">
        <f t="shared" si="5"/>
        <v>237</v>
      </c>
      <c r="B237" s="3" t="s">
        <v>107</v>
      </c>
      <c r="C237" s="2">
        <v>9060.8</v>
      </c>
      <c r="D237" s="2">
        <v>239440</v>
      </c>
      <c r="E237" s="39">
        <v>251425</v>
      </c>
      <c r="F237" s="2">
        <v>54912.1</v>
      </c>
      <c r="G237" s="39">
        <v>240000</v>
      </c>
      <c r="H237" s="2">
        <f>G237-E237</f>
        <v>-11425</v>
      </c>
      <c r="I237" s="55">
        <f>H237/E237</f>
        <v>-0.04544098637764741</v>
      </c>
    </row>
    <row r="238" spans="1:9" ht="12.75">
      <c r="A238" s="51">
        <f t="shared" si="5"/>
        <v>238</v>
      </c>
      <c r="B238" s="3" t="s">
        <v>108</v>
      </c>
      <c r="D238" s="2">
        <f>SUM(D233:D237)</f>
        <v>351110</v>
      </c>
      <c r="E238" s="2">
        <f>SUM(E233:E237)</f>
        <v>363975</v>
      </c>
      <c r="F238" s="2">
        <f>SUM(F233:F237)</f>
        <v>131342.09</v>
      </c>
      <c r="G238" s="39">
        <f>SUM(G233:G237)</f>
        <v>356200</v>
      </c>
      <c r="H238" s="2">
        <f>G238-E238</f>
        <v>-7775</v>
      </c>
      <c r="I238" s="55">
        <f>H238/E238</f>
        <v>-0.021361357236073908</v>
      </c>
    </row>
    <row r="239" spans="1:9" ht="12.75">
      <c r="A239" s="51">
        <f t="shared" si="5"/>
        <v>239</v>
      </c>
      <c r="B239" s="8" t="s">
        <v>12</v>
      </c>
      <c r="C239" s="8" t="s">
        <v>12</v>
      </c>
      <c r="D239" s="8" t="s">
        <v>12</v>
      </c>
      <c r="E239" s="8" t="s">
        <v>12</v>
      </c>
      <c r="F239" s="8" t="s">
        <v>12</v>
      </c>
      <c r="G239" s="8" t="s">
        <v>12</v>
      </c>
      <c r="H239" s="8" t="s">
        <v>12</v>
      </c>
      <c r="I239" s="56" t="s">
        <v>12</v>
      </c>
    </row>
    <row r="240" spans="1:9" ht="12.75">
      <c r="A240" s="51">
        <f t="shared" si="5"/>
        <v>240</v>
      </c>
      <c r="B240" s="10" t="s">
        <v>124</v>
      </c>
      <c r="C240" s="8"/>
      <c r="D240" s="8"/>
      <c r="E240" s="8"/>
      <c r="F240" s="8"/>
      <c r="G240" s="10"/>
      <c r="H240" s="8"/>
      <c r="I240" s="56"/>
    </row>
    <row r="241" spans="1:9" ht="12.75">
      <c r="A241" s="51">
        <f t="shared" si="5"/>
        <v>241</v>
      </c>
      <c r="B241" s="10" t="s">
        <v>240</v>
      </c>
      <c r="C241" s="10">
        <v>9720.6</v>
      </c>
      <c r="D241" s="10">
        <v>10700</v>
      </c>
      <c r="E241" s="10">
        <v>0</v>
      </c>
      <c r="F241" s="10"/>
      <c r="G241" s="10"/>
      <c r="H241" s="10">
        <f>G241-E241</f>
        <v>0</v>
      </c>
      <c r="I241" s="58">
        <v>0</v>
      </c>
    </row>
    <row r="242" spans="1:9" ht="12.75">
      <c r="A242" s="51">
        <f t="shared" si="5"/>
        <v>242</v>
      </c>
      <c r="B242" s="10" t="s">
        <v>242</v>
      </c>
      <c r="C242" s="10">
        <v>9720.6</v>
      </c>
      <c r="D242" s="10">
        <f>D241</f>
        <v>10700</v>
      </c>
      <c r="E242" s="10">
        <f>E241</f>
        <v>0</v>
      </c>
      <c r="F242" s="10"/>
      <c r="G242" s="10">
        <f>G241</f>
        <v>0</v>
      </c>
      <c r="H242" s="10">
        <f>G242-E242</f>
        <v>0</v>
      </c>
      <c r="I242" s="58">
        <v>0</v>
      </c>
    </row>
    <row r="243" spans="1:9" ht="12.75">
      <c r="A243" s="51">
        <f t="shared" si="5"/>
        <v>243</v>
      </c>
      <c r="B243" s="8"/>
      <c r="C243" s="8"/>
      <c r="D243" s="8"/>
      <c r="E243" s="8"/>
      <c r="F243" s="8"/>
      <c r="G243" s="10"/>
      <c r="H243" s="8"/>
      <c r="I243" s="56"/>
    </row>
    <row r="244" spans="1:9" ht="12.75">
      <c r="A244" s="51">
        <f t="shared" si="5"/>
        <v>244</v>
      </c>
      <c r="B244" s="8"/>
      <c r="C244" s="8"/>
      <c r="D244" s="8"/>
      <c r="E244" s="8"/>
      <c r="F244" s="8"/>
      <c r="G244" s="10"/>
      <c r="H244" s="8"/>
      <c r="I244" s="56"/>
    </row>
    <row r="245" spans="1:9" ht="12.75">
      <c r="A245" s="51">
        <f t="shared" si="5"/>
        <v>245</v>
      </c>
      <c r="B245" s="10" t="s">
        <v>240</v>
      </c>
      <c r="C245" s="10">
        <v>9720.7</v>
      </c>
      <c r="D245" s="10">
        <v>925</v>
      </c>
      <c r="E245" s="10">
        <v>0</v>
      </c>
      <c r="F245" s="10"/>
      <c r="G245" s="10"/>
      <c r="H245" s="10">
        <f>G245-E245</f>
        <v>0</v>
      </c>
      <c r="I245" s="58">
        <v>0</v>
      </c>
    </row>
    <row r="246" spans="1:9" ht="12.75">
      <c r="A246" s="51">
        <f t="shared" si="5"/>
        <v>246</v>
      </c>
      <c r="B246" s="10" t="s">
        <v>130</v>
      </c>
      <c r="C246" s="10">
        <v>9720.7</v>
      </c>
      <c r="D246" s="10">
        <f>D245</f>
        <v>925</v>
      </c>
      <c r="E246" s="10">
        <f>E245</f>
        <v>0</v>
      </c>
      <c r="F246" s="10">
        <f>F245</f>
        <v>0</v>
      </c>
      <c r="G246" s="10">
        <v>0</v>
      </c>
      <c r="H246" s="10">
        <f>G246-E245</f>
        <v>0</v>
      </c>
      <c r="I246" s="58">
        <v>0</v>
      </c>
    </row>
    <row r="247" spans="1:9" ht="12.75">
      <c r="A247" s="51">
        <f t="shared" si="5"/>
        <v>247</v>
      </c>
      <c r="B247" s="10"/>
      <c r="C247" s="10"/>
      <c r="D247" s="10"/>
      <c r="E247" s="10"/>
      <c r="F247" s="10"/>
      <c r="G247" s="10"/>
      <c r="H247" s="10"/>
      <c r="I247" s="59"/>
    </row>
    <row r="248" spans="1:9" ht="12.75">
      <c r="A248" s="51">
        <f t="shared" si="5"/>
        <v>248</v>
      </c>
      <c r="B248" s="10" t="s">
        <v>362</v>
      </c>
      <c r="C248" s="10">
        <v>9730.6</v>
      </c>
      <c r="D248" s="10"/>
      <c r="E248" s="10">
        <v>0</v>
      </c>
      <c r="F248" s="10"/>
      <c r="G248" s="10"/>
      <c r="H248" s="10">
        <v>0</v>
      </c>
      <c r="I248" s="58">
        <v>0</v>
      </c>
    </row>
    <row r="249" spans="1:9" ht="12.75">
      <c r="A249" s="51">
        <f t="shared" si="5"/>
        <v>249</v>
      </c>
      <c r="B249" s="10"/>
      <c r="C249" s="10"/>
      <c r="D249" s="10"/>
      <c r="E249" s="10"/>
      <c r="F249" s="10"/>
      <c r="G249" s="10"/>
      <c r="H249" s="10"/>
      <c r="I249" s="59"/>
    </row>
    <row r="250" spans="1:9" ht="12.75">
      <c r="A250" s="51">
        <f t="shared" si="5"/>
        <v>250</v>
      </c>
      <c r="B250" s="10" t="s">
        <v>363</v>
      </c>
      <c r="C250" s="10">
        <v>9730.7</v>
      </c>
      <c r="D250" s="10"/>
      <c r="E250" s="10">
        <v>0</v>
      </c>
      <c r="F250" s="10"/>
      <c r="G250" s="10"/>
      <c r="H250" s="10">
        <v>0</v>
      </c>
      <c r="I250" s="58">
        <v>0</v>
      </c>
    </row>
    <row r="251" spans="1:9" ht="12.75">
      <c r="A251" s="51">
        <f t="shared" si="5"/>
        <v>251</v>
      </c>
      <c r="B251" s="8"/>
      <c r="C251" s="8"/>
      <c r="D251" s="8"/>
      <c r="E251" s="8"/>
      <c r="F251" s="8"/>
      <c r="G251" s="10"/>
      <c r="H251" s="8"/>
      <c r="I251" s="56"/>
    </row>
    <row r="252" spans="1:9" ht="12.75">
      <c r="A252" s="51">
        <f t="shared" si="5"/>
        <v>252</v>
      </c>
      <c r="B252" s="79" t="s">
        <v>388</v>
      </c>
      <c r="C252" s="81"/>
      <c r="D252" s="82">
        <f>+D83+D106+D122+D143+D164+D201+D228+D238+D242+D246+D248+D250</f>
        <v>1339463</v>
      </c>
      <c r="E252" s="83">
        <f>E83+E106+E122+E143+E164+E201+E228+E238+E242+E246+E248+E250</f>
        <v>1408226</v>
      </c>
      <c r="F252" s="82">
        <f>F83+F106+F122+F143+F164+F201+F228+F238+F242+F246+F248+F250</f>
        <v>538375.56</v>
      </c>
      <c r="G252" s="84">
        <f>G83+G106+G122+G143+G164+G201+G228+G238+G242+G246+G248+G250</f>
        <v>1425710</v>
      </c>
      <c r="H252" s="85">
        <f>G252-E252</f>
        <v>17484</v>
      </c>
      <c r="I252" s="80">
        <f>H252/E252</f>
        <v>0.01241562078814054</v>
      </c>
    </row>
    <row r="253" spans="1:9" ht="12.75">
      <c r="A253" s="51">
        <f t="shared" si="5"/>
        <v>253</v>
      </c>
      <c r="B253" s="96" t="s">
        <v>12</v>
      </c>
      <c r="C253" s="96" t="s">
        <v>12</v>
      </c>
      <c r="D253" s="96" t="s">
        <v>12</v>
      </c>
      <c r="E253" s="96" t="s">
        <v>12</v>
      </c>
      <c r="F253" s="96" t="s">
        <v>12</v>
      </c>
      <c r="G253" s="96" t="s">
        <v>12</v>
      </c>
      <c r="H253" s="96" t="s">
        <v>12</v>
      </c>
      <c r="I253" s="109" t="s">
        <v>12</v>
      </c>
    </row>
    <row r="254" spans="1:9" ht="12.75">
      <c r="A254" s="51">
        <f t="shared" si="5"/>
        <v>254</v>
      </c>
      <c r="B254" s="1" t="s">
        <v>109</v>
      </c>
      <c r="C254" s="1" t="s">
        <v>110</v>
      </c>
      <c r="D254" s="1" t="s">
        <v>3</v>
      </c>
      <c r="E254" s="1" t="s">
        <v>3</v>
      </c>
      <c r="F254" s="1" t="s">
        <v>3</v>
      </c>
      <c r="G254" s="1" t="s">
        <v>3</v>
      </c>
      <c r="H254" s="1" t="s">
        <v>3</v>
      </c>
      <c r="I254" s="60" t="s">
        <v>3</v>
      </c>
    </row>
    <row r="255" spans="1:9" ht="12.75">
      <c r="A255" s="51">
        <f t="shared" si="5"/>
        <v>255</v>
      </c>
      <c r="B255" s="3" t="s">
        <v>111</v>
      </c>
      <c r="C255" s="2" t="s">
        <v>3</v>
      </c>
      <c r="D255" s="2" t="s">
        <v>3</v>
      </c>
      <c r="E255" s="2" t="s">
        <v>3</v>
      </c>
      <c r="F255" s="2" t="s">
        <v>3</v>
      </c>
      <c r="G255" s="10" t="s">
        <v>3</v>
      </c>
      <c r="H255" s="51"/>
      <c r="I255" s="113"/>
    </row>
    <row r="256" spans="1:9" ht="12.75">
      <c r="A256" s="51">
        <f t="shared" si="5"/>
        <v>256</v>
      </c>
      <c r="B256" s="3" t="s">
        <v>3</v>
      </c>
      <c r="D256" s="21"/>
      <c r="G256" s="114"/>
      <c r="H256" s="51"/>
      <c r="I256" s="113"/>
    </row>
    <row r="257" spans="1:9" ht="12.75">
      <c r="A257" s="51">
        <f t="shared" si="5"/>
        <v>257</v>
      </c>
      <c r="B257" s="3" t="s">
        <v>20</v>
      </c>
      <c r="C257" s="2">
        <v>5110.1</v>
      </c>
      <c r="D257" s="2">
        <v>312690</v>
      </c>
      <c r="E257" s="39">
        <v>320418</v>
      </c>
      <c r="F257" s="2">
        <v>109690.96</v>
      </c>
      <c r="G257" s="39">
        <v>355233</v>
      </c>
      <c r="H257" s="2">
        <f>G257-E257</f>
        <v>34815</v>
      </c>
      <c r="I257" s="55">
        <f>H257/E257</f>
        <v>0.1086549444787746</v>
      </c>
    </row>
    <row r="258" spans="1:9" ht="12.75">
      <c r="A258" s="51">
        <f t="shared" si="5"/>
        <v>258</v>
      </c>
      <c r="B258" s="3" t="s">
        <v>24</v>
      </c>
      <c r="C258" s="2">
        <v>5110.4</v>
      </c>
      <c r="D258" s="2">
        <v>254000</v>
      </c>
      <c r="E258" s="39">
        <v>254000</v>
      </c>
      <c r="F258" s="2">
        <v>92212.14</v>
      </c>
      <c r="G258" s="39">
        <v>265000</v>
      </c>
      <c r="H258" s="2">
        <f>G258-E258</f>
        <v>11000</v>
      </c>
      <c r="I258" s="55">
        <f>H258/E258</f>
        <v>0.04330708661417323</v>
      </c>
    </row>
    <row r="259" spans="1:9" ht="12.75">
      <c r="A259" s="51">
        <f t="shared" si="5"/>
        <v>259</v>
      </c>
      <c r="B259" s="3" t="s">
        <v>351</v>
      </c>
      <c r="C259" s="2">
        <v>5110.41</v>
      </c>
      <c r="D259" s="2">
        <v>446000</v>
      </c>
      <c r="E259" s="39">
        <v>446000</v>
      </c>
      <c r="F259" s="2">
        <v>0</v>
      </c>
      <c r="G259" s="39">
        <v>446000</v>
      </c>
      <c r="H259" s="40">
        <f>G259-E259</f>
        <v>0</v>
      </c>
      <c r="I259" s="55">
        <f>H259/E259</f>
        <v>0</v>
      </c>
    </row>
    <row r="260" spans="1:9" ht="12.75">
      <c r="A260" s="51">
        <f t="shared" si="5"/>
        <v>260</v>
      </c>
      <c r="B260" s="3" t="s">
        <v>350</v>
      </c>
      <c r="C260" s="2">
        <v>5110</v>
      </c>
      <c r="D260" s="2">
        <f>SUM(D257:D259)</f>
        <v>1012690</v>
      </c>
      <c r="E260" s="2">
        <f>+E257+E258+E259</f>
        <v>1020418</v>
      </c>
      <c r="F260" s="2">
        <f>SUM(F257:F259)</f>
        <v>201903.1</v>
      </c>
      <c r="G260" s="53">
        <f>+G257+G258+G259</f>
        <v>1066233</v>
      </c>
      <c r="H260" s="2">
        <f>G260-E260</f>
        <v>45815</v>
      </c>
      <c r="I260" s="55">
        <f>H260/E260</f>
        <v>0.04489826718070438</v>
      </c>
    </row>
    <row r="261" spans="1:9" ht="12.75">
      <c r="A261" s="51">
        <f t="shared" si="5"/>
        <v>261</v>
      </c>
      <c r="B261" s="10" t="s">
        <v>3</v>
      </c>
      <c r="C261" s="8" t="s">
        <v>12</v>
      </c>
      <c r="D261" s="8" t="s">
        <v>12</v>
      </c>
      <c r="E261" s="8" t="s">
        <v>12</v>
      </c>
      <c r="F261" s="8" t="s">
        <v>12</v>
      </c>
      <c r="G261" s="8" t="s">
        <v>12</v>
      </c>
      <c r="H261" s="8" t="s">
        <v>12</v>
      </c>
      <c r="I261" s="56" t="s">
        <v>12</v>
      </c>
    </row>
    <row r="262" spans="1:9" ht="12.75">
      <c r="A262" s="51">
        <f t="shared" si="5"/>
        <v>262</v>
      </c>
      <c r="B262" s="3" t="s">
        <v>3</v>
      </c>
      <c r="C262" s="8"/>
      <c r="D262" s="8"/>
      <c r="E262" s="8"/>
      <c r="F262" s="8"/>
      <c r="G262" s="10"/>
      <c r="H262" s="8"/>
      <c r="I262" s="56"/>
    </row>
    <row r="263" spans="1:9" ht="12.75">
      <c r="A263" s="51">
        <f t="shared" si="5"/>
        <v>263</v>
      </c>
      <c r="B263" s="3" t="s">
        <v>112</v>
      </c>
      <c r="D263" s="28"/>
      <c r="G263" s="122"/>
      <c r="H263" s="51"/>
      <c r="I263" s="113"/>
    </row>
    <row r="264" spans="1:9" ht="12.75">
      <c r="A264" s="51">
        <f t="shared" si="5"/>
        <v>264</v>
      </c>
      <c r="B264" s="3" t="s">
        <v>20</v>
      </c>
      <c r="C264" s="2">
        <v>5120.1</v>
      </c>
      <c r="D264" s="2">
        <v>0</v>
      </c>
      <c r="E264" s="2">
        <v>0</v>
      </c>
      <c r="F264" s="2">
        <v>0</v>
      </c>
      <c r="G264" s="39">
        <v>0</v>
      </c>
      <c r="H264" s="2">
        <f>G264-E264</f>
        <v>0</v>
      </c>
      <c r="I264" s="55">
        <v>0</v>
      </c>
    </row>
    <row r="265" spans="1:9" ht="12.75">
      <c r="A265" s="51">
        <f t="shared" si="5"/>
        <v>265</v>
      </c>
      <c r="B265" s="3" t="s">
        <v>220</v>
      </c>
      <c r="C265" s="2">
        <v>5120.4</v>
      </c>
      <c r="D265" s="2">
        <v>25000</v>
      </c>
      <c r="E265" s="2">
        <v>25000</v>
      </c>
      <c r="F265" s="2">
        <v>21605.43</v>
      </c>
      <c r="G265" s="39">
        <v>25500</v>
      </c>
      <c r="H265" s="2">
        <f>G265-E265</f>
        <v>500</v>
      </c>
      <c r="I265" s="55">
        <f>H265/E265</f>
        <v>0.02</v>
      </c>
    </row>
    <row r="266" spans="1:9" ht="12.75">
      <c r="A266" s="51">
        <f t="shared" si="5"/>
        <v>266</v>
      </c>
      <c r="B266" s="3" t="s">
        <v>281</v>
      </c>
      <c r="C266" s="2">
        <v>5120</v>
      </c>
      <c r="D266" s="2">
        <f>SUM(D264:D265)</f>
        <v>25000</v>
      </c>
      <c r="E266" s="2">
        <f>SUM(E264:E265)</f>
        <v>25000</v>
      </c>
      <c r="F266" s="2">
        <f>SUM(F264:F265)</f>
        <v>21605.43</v>
      </c>
      <c r="G266" s="10">
        <f>G264+G265</f>
        <v>25500</v>
      </c>
      <c r="H266" s="2">
        <f>G266-E266</f>
        <v>500</v>
      </c>
      <c r="I266" s="55">
        <f>H266/E266</f>
        <v>0.02</v>
      </c>
    </row>
    <row r="267" spans="1:9" ht="12.75">
      <c r="A267" s="51">
        <f t="shared" si="5"/>
        <v>267</v>
      </c>
      <c r="B267" s="3" t="s">
        <v>3</v>
      </c>
      <c r="C267" s="8" t="s">
        <v>12</v>
      </c>
      <c r="D267" s="8" t="s">
        <v>12</v>
      </c>
      <c r="E267" s="8" t="s">
        <v>12</v>
      </c>
      <c r="F267" s="8" t="s">
        <v>12</v>
      </c>
      <c r="G267" s="8" t="s">
        <v>12</v>
      </c>
      <c r="H267" s="8" t="s">
        <v>12</v>
      </c>
      <c r="I267" s="56" t="s">
        <v>12</v>
      </c>
    </row>
    <row r="268" spans="1:9" ht="12.75">
      <c r="A268" s="51">
        <f t="shared" si="5"/>
        <v>268</v>
      </c>
      <c r="B268" s="3" t="s">
        <v>113</v>
      </c>
      <c r="C268" s="1" t="s">
        <v>3</v>
      </c>
      <c r="D268" s="1" t="s">
        <v>3</v>
      </c>
      <c r="E268" s="1" t="s">
        <v>3</v>
      </c>
      <c r="F268" s="1" t="s">
        <v>3</v>
      </c>
      <c r="G268" s="10" t="s">
        <v>3</v>
      </c>
      <c r="H268" s="1" t="s">
        <v>3</v>
      </c>
      <c r="I268" s="60" t="s">
        <v>3</v>
      </c>
    </row>
    <row r="269" spans="1:9" ht="12.75">
      <c r="A269" s="51">
        <f aca="true" t="shared" si="6" ref="A269:A332">ROW(A269)</f>
        <v>269</v>
      </c>
      <c r="B269" s="3" t="s">
        <v>20</v>
      </c>
      <c r="C269" s="2">
        <v>5130.1</v>
      </c>
      <c r="D269" s="2">
        <v>56900</v>
      </c>
      <c r="E269" s="39">
        <v>58315</v>
      </c>
      <c r="F269" s="2">
        <v>27978.63</v>
      </c>
      <c r="G269" s="39">
        <v>59773</v>
      </c>
      <c r="H269" s="2">
        <f>G269-E269</f>
        <v>1458</v>
      </c>
      <c r="I269" s="55">
        <f>H269/E269</f>
        <v>0.025002143530823973</v>
      </c>
    </row>
    <row r="270" spans="1:9" ht="12.75">
      <c r="A270" s="51">
        <f t="shared" si="6"/>
        <v>270</v>
      </c>
      <c r="B270" s="3" t="s">
        <v>16</v>
      </c>
      <c r="C270" s="2">
        <v>5130.2</v>
      </c>
      <c r="D270" s="2">
        <v>75000</v>
      </c>
      <c r="E270" s="39">
        <v>75000</v>
      </c>
      <c r="F270" s="2">
        <v>0</v>
      </c>
      <c r="G270" s="39">
        <v>75000</v>
      </c>
      <c r="H270" s="2">
        <f>G270-E270</f>
        <v>0</v>
      </c>
      <c r="I270" s="55">
        <f>H270/E270</f>
        <v>0</v>
      </c>
    </row>
    <row r="271" spans="1:9" ht="12.75">
      <c r="A271" s="51">
        <f t="shared" si="6"/>
        <v>271</v>
      </c>
      <c r="B271" s="3" t="s">
        <v>220</v>
      </c>
      <c r="C271" s="2">
        <v>5130.4</v>
      </c>
      <c r="D271" s="2">
        <v>152800</v>
      </c>
      <c r="E271" s="39">
        <v>152800</v>
      </c>
      <c r="F271" s="2">
        <v>47026.02</v>
      </c>
      <c r="G271" s="39">
        <v>153000</v>
      </c>
      <c r="H271" s="2">
        <f>G271-E271</f>
        <v>200</v>
      </c>
      <c r="I271" s="55">
        <f>H271/E271</f>
        <v>0.0013089005235602095</v>
      </c>
    </row>
    <row r="272" spans="1:9" ht="12.75">
      <c r="A272" s="51">
        <f t="shared" si="6"/>
        <v>272</v>
      </c>
      <c r="B272" s="3" t="s">
        <v>279</v>
      </c>
      <c r="C272" s="2">
        <v>5130</v>
      </c>
      <c r="D272" s="2">
        <f>SUM(D269:D271)</f>
        <v>284700</v>
      </c>
      <c r="E272" s="2">
        <f>SUM(E269:E271)</f>
        <v>286115</v>
      </c>
      <c r="F272" s="2">
        <f>SUM(F269:F271)</f>
        <v>75004.65</v>
      </c>
      <c r="G272" s="39">
        <f>SUM(G269:G271)</f>
        <v>287773</v>
      </c>
      <c r="H272" s="2">
        <f>G272-E272</f>
        <v>1658</v>
      </c>
      <c r="I272" s="55">
        <f>H272/E272</f>
        <v>0.005794872691050801</v>
      </c>
    </row>
    <row r="273" spans="1:9" ht="12.75">
      <c r="A273" s="51">
        <f t="shared" si="6"/>
        <v>273</v>
      </c>
      <c r="B273" s="3" t="s">
        <v>3</v>
      </c>
      <c r="C273" s="8" t="s">
        <v>12</v>
      </c>
      <c r="D273" s="8" t="s">
        <v>12</v>
      </c>
      <c r="E273" s="8" t="s">
        <v>12</v>
      </c>
      <c r="F273" s="8" t="s">
        <v>12</v>
      </c>
      <c r="G273" s="8" t="s">
        <v>12</v>
      </c>
      <c r="H273" s="8" t="s">
        <v>12</v>
      </c>
      <c r="I273" s="56" t="s">
        <v>12</v>
      </c>
    </row>
    <row r="274" spans="1:9" ht="12.75">
      <c r="A274" s="51">
        <f t="shared" si="6"/>
        <v>274</v>
      </c>
      <c r="B274" s="3" t="s">
        <v>114</v>
      </c>
      <c r="C274" s="1" t="s">
        <v>3</v>
      </c>
      <c r="D274" s="1" t="s">
        <v>3</v>
      </c>
      <c r="E274" s="1" t="s">
        <v>3</v>
      </c>
      <c r="F274" s="1" t="s">
        <v>3</v>
      </c>
      <c r="G274" s="10" t="s">
        <v>3</v>
      </c>
      <c r="H274" s="1" t="s">
        <v>3</v>
      </c>
      <c r="I274" s="60" t="s">
        <v>60</v>
      </c>
    </row>
    <row r="275" spans="1:9" ht="12.75">
      <c r="A275" s="51">
        <f t="shared" si="6"/>
        <v>275</v>
      </c>
      <c r="B275" s="3" t="s">
        <v>20</v>
      </c>
      <c r="C275" s="2">
        <v>5140.1</v>
      </c>
      <c r="D275" s="2">
        <v>0</v>
      </c>
      <c r="E275" s="2">
        <v>0</v>
      </c>
      <c r="F275" s="2">
        <v>0</v>
      </c>
      <c r="G275" s="39">
        <v>0</v>
      </c>
      <c r="H275" s="2">
        <f>G275-E275</f>
        <v>0</v>
      </c>
      <c r="I275" s="55">
        <v>0</v>
      </c>
    </row>
    <row r="276" spans="1:9" ht="12.75">
      <c r="A276" s="51">
        <f t="shared" si="6"/>
        <v>276</v>
      </c>
      <c r="B276" s="3" t="s">
        <v>220</v>
      </c>
      <c r="C276" s="2">
        <v>5140.4</v>
      </c>
      <c r="D276" s="2">
        <v>58000</v>
      </c>
      <c r="E276" s="2">
        <v>58000</v>
      </c>
      <c r="F276" s="2">
        <v>2043.76</v>
      </c>
      <c r="G276" s="39">
        <v>58600</v>
      </c>
      <c r="H276" s="38">
        <v>0</v>
      </c>
      <c r="I276" s="55">
        <f>H276/E276</f>
        <v>0</v>
      </c>
    </row>
    <row r="277" spans="1:9" ht="12.75">
      <c r="A277" s="51">
        <f t="shared" si="6"/>
        <v>277</v>
      </c>
      <c r="B277" s="3" t="s">
        <v>280</v>
      </c>
      <c r="C277" s="2">
        <v>5140</v>
      </c>
      <c r="D277" s="2">
        <f>SUM(D275:D276)</f>
        <v>58000</v>
      </c>
      <c r="E277" s="2">
        <f>SUM(E275:E276)</f>
        <v>58000</v>
      </c>
      <c r="F277" s="2">
        <f>+F275+F276</f>
        <v>2043.76</v>
      </c>
      <c r="G277" s="10">
        <f>SUM(G275:G276)</f>
        <v>58600</v>
      </c>
      <c r="H277" s="2">
        <f>G277-E277</f>
        <v>600</v>
      </c>
      <c r="I277" s="55">
        <f>H277/E277</f>
        <v>0.010344827586206896</v>
      </c>
    </row>
    <row r="278" spans="1:9" ht="12.75">
      <c r="A278" s="51">
        <f t="shared" si="6"/>
        <v>278</v>
      </c>
      <c r="B278" s="3" t="s">
        <v>3</v>
      </c>
      <c r="C278" s="8" t="s">
        <v>12</v>
      </c>
      <c r="D278" s="8" t="s">
        <v>12</v>
      </c>
      <c r="E278" s="8" t="s">
        <v>12</v>
      </c>
      <c r="F278" s="8" t="s">
        <v>12</v>
      </c>
      <c r="G278" s="8" t="s">
        <v>12</v>
      </c>
      <c r="H278" s="8" t="s">
        <v>12</v>
      </c>
      <c r="I278" s="56" t="s">
        <v>12</v>
      </c>
    </row>
    <row r="279" spans="1:9" ht="12.75">
      <c r="A279" s="51">
        <f t="shared" si="6"/>
        <v>279</v>
      </c>
      <c r="B279" s="3" t="s">
        <v>115</v>
      </c>
      <c r="D279" s="29"/>
      <c r="G279" s="123"/>
      <c r="H279" s="51"/>
      <c r="I279" s="113"/>
    </row>
    <row r="280" spans="1:9" ht="12.75">
      <c r="A280" s="51">
        <f t="shared" si="6"/>
        <v>280</v>
      </c>
      <c r="B280" s="3" t="s">
        <v>20</v>
      </c>
      <c r="C280" s="2">
        <v>5142.1</v>
      </c>
      <c r="D280" s="2">
        <v>312690</v>
      </c>
      <c r="E280" s="39">
        <v>320418</v>
      </c>
      <c r="F280" s="2">
        <v>193796.59</v>
      </c>
      <c r="G280" s="39">
        <v>355234</v>
      </c>
      <c r="H280" s="2">
        <f>G280-E280</f>
        <v>34816</v>
      </c>
      <c r="I280" s="55">
        <f>H280/E280</f>
        <v>0.10865806540206854</v>
      </c>
    </row>
    <row r="281" spans="1:9" ht="12.75">
      <c r="A281" s="51">
        <f t="shared" si="6"/>
        <v>281</v>
      </c>
      <c r="B281" s="3" t="s">
        <v>220</v>
      </c>
      <c r="C281" s="2">
        <v>5142.4</v>
      </c>
      <c r="D281" s="2">
        <v>211000</v>
      </c>
      <c r="E281" s="39">
        <v>211000</v>
      </c>
      <c r="F281" s="2">
        <v>160072.3</v>
      </c>
      <c r="G281" s="39">
        <v>215220</v>
      </c>
      <c r="H281" s="2">
        <f>G281-E281</f>
        <v>4220</v>
      </c>
      <c r="I281" s="55">
        <f>H281/E281</f>
        <v>0.02</v>
      </c>
    </row>
    <row r="282" spans="1:9" ht="12.75">
      <c r="A282" s="51">
        <f t="shared" si="6"/>
        <v>282</v>
      </c>
      <c r="B282" s="3" t="s">
        <v>116</v>
      </c>
      <c r="C282" s="2">
        <v>5142</v>
      </c>
      <c r="D282" s="2">
        <f>SUM(D280:D281)</f>
        <v>523690</v>
      </c>
      <c r="E282" s="2">
        <f>SUM(E280:E281)</f>
        <v>531418</v>
      </c>
      <c r="F282" s="2">
        <f>SUM(F280:F281)</f>
        <v>353868.89</v>
      </c>
      <c r="G282" s="10">
        <f>SUM(G280:G281)</f>
        <v>570454</v>
      </c>
      <c r="H282" s="2">
        <f>G282-E282</f>
        <v>39036</v>
      </c>
      <c r="I282" s="55">
        <f>H282/E282</f>
        <v>0.07345629993714929</v>
      </c>
    </row>
    <row r="283" spans="1:9" ht="12.75">
      <c r="A283" s="51">
        <f t="shared" si="6"/>
        <v>283</v>
      </c>
      <c r="B283" s="3" t="s">
        <v>3</v>
      </c>
      <c r="C283" s="8" t="s">
        <v>12</v>
      </c>
      <c r="D283" s="8" t="s">
        <v>12</v>
      </c>
      <c r="E283" s="8" t="s">
        <v>12</v>
      </c>
      <c r="F283" s="8" t="s">
        <v>12</v>
      </c>
      <c r="G283" s="8" t="s">
        <v>12</v>
      </c>
      <c r="H283" s="8" t="s">
        <v>12</v>
      </c>
      <c r="I283" s="56" t="s">
        <v>12</v>
      </c>
    </row>
    <row r="284" spans="1:9" ht="12.75">
      <c r="A284" s="51">
        <f t="shared" si="6"/>
        <v>284</v>
      </c>
      <c r="B284" s="3" t="s">
        <v>3</v>
      </c>
      <c r="C284" s="3" t="s">
        <v>3</v>
      </c>
      <c r="D284" s="2"/>
      <c r="E284" s="2"/>
      <c r="F284" s="2" t="s">
        <v>3</v>
      </c>
      <c r="G284" s="10" t="s">
        <v>3</v>
      </c>
      <c r="H284" s="51"/>
      <c r="I284" s="113"/>
    </row>
    <row r="285" spans="1:9" ht="12.75">
      <c r="A285" s="51">
        <f t="shared" si="6"/>
        <v>285</v>
      </c>
      <c r="B285" s="3" t="s">
        <v>219</v>
      </c>
      <c r="C285" s="3"/>
      <c r="D285" s="2"/>
      <c r="E285" s="2"/>
      <c r="F285" s="2"/>
      <c r="G285" s="10"/>
      <c r="H285" s="51"/>
      <c r="I285" s="113"/>
    </row>
    <row r="286" spans="1:9" ht="12.75">
      <c r="A286" s="51">
        <f t="shared" si="6"/>
        <v>286</v>
      </c>
      <c r="B286" s="3" t="s">
        <v>220</v>
      </c>
      <c r="C286" s="3">
        <v>8760.4</v>
      </c>
      <c r="D286" s="2">
        <v>0</v>
      </c>
      <c r="E286" s="2">
        <v>0</v>
      </c>
      <c r="F286" s="2">
        <v>0</v>
      </c>
      <c r="G286" s="10"/>
      <c r="H286" s="38">
        <v>0</v>
      </c>
      <c r="I286" s="113">
        <v>0</v>
      </c>
    </row>
    <row r="287" spans="1:9" ht="12.75">
      <c r="A287" s="51">
        <f t="shared" si="6"/>
        <v>287</v>
      </c>
      <c r="B287" s="3" t="s">
        <v>282</v>
      </c>
      <c r="C287" s="3">
        <v>8760</v>
      </c>
      <c r="D287" s="2">
        <f>+D286</f>
        <v>0</v>
      </c>
      <c r="E287" s="2">
        <v>0</v>
      </c>
      <c r="F287" s="2">
        <f>+F286</f>
        <v>0</v>
      </c>
      <c r="G287" s="10">
        <f>G286</f>
        <v>0</v>
      </c>
      <c r="H287" s="51">
        <v>0</v>
      </c>
      <c r="I287" s="113">
        <v>0</v>
      </c>
    </row>
    <row r="288" spans="1:9" ht="12.75">
      <c r="A288" s="51">
        <f t="shared" si="6"/>
        <v>288</v>
      </c>
      <c r="B288" s="3" t="s">
        <v>3</v>
      </c>
      <c r="C288" s="3"/>
      <c r="D288" s="2"/>
      <c r="E288" s="2"/>
      <c r="F288" s="2"/>
      <c r="G288" s="10"/>
      <c r="H288" s="51"/>
      <c r="I288" s="113"/>
    </row>
    <row r="289" spans="1:9" ht="12.75">
      <c r="A289" s="51">
        <f t="shared" si="6"/>
        <v>289</v>
      </c>
      <c r="B289" s="3" t="s">
        <v>283</v>
      </c>
      <c r="C289" s="1" t="s">
        <v>3</v>
      </c>
      <c r="D289" s="1" t="s">
        <v>3</v>
      </c>
      <c r="E289" s="1" t="s">
        <v>3</v>
      </c>
      <c r="F289" s="1" t="s">
        <v>3</v>
      </c>
      <c r="G289" s="10" t="s">
        <v>3</v>
      </c>
      <c r="H289" s="1" t="s">
        <v>3</v>
      </c>
      <c r="I289" s="60" t="s">
        <v>3</v>
      </c>
    </row>
    <row r="290" spans="1:9" ht="12.75">
      <c r="A290" s="51">
        <f t="shared" si="6"/>
        <v>290</v>
      </c>
      <c r="B290" s="3" t="s">
        <v>127</v>
      </c>
      <c r="C290" s="2">
        <v>9010.8</v>
      </c>
      <c r="D290" s="2">
        <v>107875</v>
      </c>
      <c r="E290" s="39">
        <v>107875</v>
      </c>
      <c r="F290" s="2">
        <v>93573</v>
      </c>
      <c r="G290" s="39">
        <v>107875</v>
      </c>
      <c r="H290" s="40">
        <f>G290-E290</f>
        <v>0</v>
      </c>
      <c r="I290" s="55">
        <f>H290/E290</f>
        <v>0</v>
      </c>
    </row>
    <row r="291" spans="1:9" ht="12.75">
      <c r="A291" s="51">
        <f t="shared" si="6"/>
        <v>291</v>
      </c>
      <c r="B291" s="3" t="s">
        <v>123</v>
      </c>
      <c r="C291" s="2">
        <v>9030.8</v>
      </c>
      <c r="D291" s="2">
        <v>51538</v>
      </c>
      <c r="E291" s="39">
        <v>52830</v>
      </c>
      <c r="F291" s="2">
        <v>24822.61</v>
      </c>
      <c r="G291" s="39">
        <v>57500</v>
      </c>
      <c r="H291" s="2">
        <f>G291-E291</f>
        <v>4670</v>
      </c>
      <c r="I291" s="55">
        <f>H291/E291</f>
        <v>0.0883967442740867</v>
      </c>
    </row>
    <row r="292" spans="1:9" ht="12.75">
      <c r="A292" s="51">
        <f t="shared" si="6"/>
        <v>292</v>
      </c>
      <c r="B292" s="3" t="s">
        <v>3</v>
      </c>
      <c r="C292" s="2" t="s">
        <v>3</v>
      </c>
      <c r="D292" s="2"/>
      <c r="E292" s="39"/>
      <c r="F292" s="2"/>
      <c r="G292" s="39"/>
      <c r="H292" s="2"/>
      <c r="I292" s="55"/>
    </row>
    <row r="293" spans="1:9" ht="12.75">
      <c r="A293" s="51">
        <f t="shared" si="6"/>
        <v>293</v>
      </c>
      <c r="B293" s="3" t="s">
        <v>284</v>
      </c>
      <c r="C293" s="2">
        <v>9055.8</v>
      </c>
      <c r="D293" s="2">
        <v>300</v>
      </c>
      <c r="E293" s="10">
        <v>300</v>
      </c>
      <c r="F293" s="2">
        <v>0</v>
      </c>
      <c r="G293" s="10">
        <v>300</v>
      </c>
      <c r="H293" s="2">
        <f>G293-E293</f>
        <v>0</v>
      </c>
      <c r="I293" s="55">
        <f>H293/E293</f>
        <v>0</v>
      </c>
    </row>
    <row r="294" spans="1:9" ht="12.75">
      <c r="A294" s="51">
        <f t="shared" si="6"/>
        <v>294</v>
      </c>
      <c r="B294" s="3" t="s">
        <v>128</v>
      </c>
      <c r="C294" s="2">
        <v>9060.8</v>
      </c>
      <c r="D294" s="2">
        <v>280145</v>
      </c>
      <c r="E294" s="39">
        <v>294150</v>
      </c>
      <c r="F294" s="2">
        <v>66921.35</v>
      </c>
      <c r="G294" s="39">
        <v>280000</v>
      </c>
      <c r="H294" s="2">
        <f>G294-E294</f>
        <v>-14150</v>
      </c>
      <c r="I294" s="55">
        <f>H294/E294</f>
        <v>-0.04810470848206697</v>
      </c>
    </row>
    <row r="295" spans="1:9" ht="12.75">
      <c r="A295" s="51">
        <f t="shared" si="6"/>
        <v>295</v>
      </c>
      <c r="B295" s="3" t="s">
        <v>285</v>
      </c>
      <c r="C295" s="1" t="s">
        <v>119</v>
      </c>
      <c r="D295" s="2">
        <f>SUM(D290:D294)</f>
        <v>439858</v>
      </c>
      <c r="E295" s="2">
        <f>SUM(E284:E294)</f>
        <v>455155</v>
      </c>
      <c r="F295" s="2">
        <f>SUM(F290:F294)</f>
        <v>185316.96000000002</v>
      </c>
      <c r="G295" s="39">
        <f>SUM(G284:G294)</f>
        <v>445675</v>
      </c>
      <c r="H295" s="2">
        <f>G295-E295</f>
        <v>-9480</v>
      </c>
      <c r="I295" s="55">
        <f>H295/E295</f>
        <v>-0.020828069558721754</v>
      </c>
    </row>
    <row r="296" spans="1:9" ht="12.75">
      <c r="A296" s="51">
        <f t="shared" si="6"/>
        <v>296</v>
      </c>
      <c r="B296" s="3" t="s">
        <v>3</v>
      </c>
      <c r="C296" s="10" t="s">
        <v>3</v>
      </c>
      <c r="D296" s="2"/>
      <c r="E296" s="2"/>
      <c r="F296" s="2"/>
      <c r="G296" s="10"/>
      <c r="H296" s="2"/>
      <c r="I296" s="55"/>
    </row>
    <row r="297" spans="1:9" ht="12.75">
      <c r="A297" s="51">
        <f t="shared" si="6"/>
        <v>297</v>
      </c>
      <c r="B297" s="3"/>
      <c r="C297" s="10"/>
      <c r="D297" s="2"/>
      <c r="E297" s="2"/>
      <c r="F297" s="2"/>
      <c r="G297" s="10"/>
      <c r="H297" s="2"/>
      <c r="I297" s="55"/>
    </row>
    <row r="298" spans="1:9" ht="12.75">
      <c r="A298" s="51">
        <f t="shared" si="6"/>
        <v>298</v>
      </c>
      <c r="B298" s="3" t="s">
        <v>240</v>
      </c>
      <c r="C298" s="10"/>
      <c r="D298" s="2"/>
      <c r="E298" s="2"/>
      <c r="F298" s="2"/>
      <c r="G298" s="10"/>
      <c r="H298" s="2"/>
      <c r="I298" s="55"/>
    </row>
    <row r="299" spans="1:9" ht="12.75">
      <c r="A299" s="51">
        <f t="shared" si="6"/>
        <v>299</v>
      </c>
      <c r="B299" s="3" t="s">
        <v>129</v>
      </c>
      <c r="C299" s="10">
        <v>9720.6</v>
      </c>
      <c r="D299" s="2">
        <v>64300</v>
      </c>
      <c r="E299" s="2">
        <v>0</v>
      </c>
      <c r="F299" s="2">
        <v>0</v>
      </c>
      <c r="G299" s="10">
        <v>0</v>
      </c>
      <c r="H299" s="2">
        <f>G299-E299</f>
        <v>0</v>
      </c>
      <c r="I299" s="55">
        <v>0</v>
      </c>
    </row>
    <row r="300" spans="1:9" ht="12.75">
      <c r="A300" s="51">
        <f t="shared" si="6"/>
        <v>300</v>
      </c>
      <c r="B300" s="3" t="s">
        <v>3</v>
      </c>
      <c r="C300" s="10">
        <v>9720</v>
      </c>
      <c r="D300" s="2">
        <f>D299</f>
        <v>64300</v>
      </c>
      <c r="E300" s="2">
        <f>E299</f>
        <v>0</v>
      </c>
      <c r="F300" s="2">
        <f>F299</f>
        <v>0</v>
      </c>
      <c r="G300" s="10">
        <f>G299</f>
        <v>0</v>
      </c>
      <c r="H300" s="2">
        <v>0</v>
      </c>
      <c r="I300" s="55">
        <v>0</v>
      </c>
    </row>
    <row r="301" spans="1:9" ht="12.75">
      <c r="A301" s="51">
        <f t="shared" si="6"/>
        <v>301</v>
      </c>
      <c r="B301" s="3"/>
      <c r="C301" s="10"/>
      <c r="D301" s="2"/>
      <c r="E301" s="2"/>
      <c r="F301" s="2"/>
      <c r="G301" s="10"/>
      <c r="H301" s="2"/>
      <c r="I301" s="55"/>
    </row>
    <row r="302" spans="1:9" ht="12.75">
      <c r="A302" s="51">
        <f t="shared" si="6"/>
        <v>302</v>
      </c>
      <c r="B302" s="3" t="s">
        <v>286</v>
      </c>
      <c r="C302" s="10"/>
      <c r="D302" s="2"/>
      <c r="E302" s="2"/>
      <c r="F302" s="2"/>
      <c r="G302" s="10"/>
      <c r="H302" s="2"/>
      <c r="I302" s="55"/>
    </row>
    <row r="303" spans="1:9" ht="12.75">
      <c r="A303" s="51">
        <f t="shared" si="6"/>
        <v>303</v>
      </c>
      <c r="B303" s="3" t="s">
        <v>125</v>
      </c>
      <c r="C303" s="10">
        <v>9720.7</v>
      </c>
      <c r="D303" s="2">
        <v>8000</v>
      </c>
      <c r="E303" s="2">
        <v>0</v>
      </c>
      <c r="F303" s="2">
        <v>0</v>
      </c>
      <c r="G303" s="10">
        <v>0</v>
      </c>
      <c r="H303" s="2">
        <f>G303-E303</f>
        <v>0</v>
      </c>
      <c r="I303" s="55">
        <v>0</v>
      </c>
    </row>
    <row r="304" spans="1:9" ht="12.75">
      <c r="A304" s="51">
        <f t="shared" si="6"/>
        <v>304</v>
      </c>
      <c r="B304" s="3" t="s">
        <v>3</v>
      </c>
      <c r="C304" s="10">
        <v>9720</v>
      </c>
      <c r="D304" s="2">
        <f>D303</f>
        <v>8000</v>
      </c>
      <c r="E304" s="2">
        <f>E303</f>
        <v>0</v>
      </c>
      <c r="F304" s="2">
        <f>F303</f>
        <v>0</v>
      </c>
      <c r="G304" s="10">
        <f>G303</f>
        <v>0</v>
      </c>
      <c r="H304" s="2">
        <f>G304-E304</f>
        <v>0</v>
      </c>
      <c r="I304" s="55">
        <v>0</v>
      </c>
    </row>
    <row r="305" spans="1:9" ht="12.75">
      <c r="A305" s="51">
        <f t="shared" si="6"/>
        <v>305</v>
      </c>
      <c r="B305" s="3" t="s">
        <v>3</v>
      </c>
      <c r="C305" s="1"/>
      <c r="D305" s="2"/>
      <c r="E305" s="2"/>
      <c r="F305" s="2"/>
      <c r="G305" s="10"/>
      <c r="H305" s="2"/>
      <c r="I305" s="55"/>
    </row>
    <row r="306" spans="1:9" ht="12.75">
      <c r="A306" s="51">
        <f t="shared" si="6"/>
        <v>306</v>
      </c>
      <c r="B306" s="3" t="s">
        <v>124</v>
      </c>
      <c r="C306" s="1"/>
      <c r="D306" s="2"/>
      <c r="E306" s="2"/>
      <c r="F306" s="2"/>
      <c r="G306" s="10"/>
      <c r="H306" s="2"/>
      <c r="I306" s="55"/>
    </row>
    <row r="307" spans="1:9" ht="12.75">
      <c r="A307" s="51">
        <f t="shared" si="6"/>
        <v>307</v>
      </c>
      <c r="B307" s="3" t="s">
        <v>287</v>
      </c>
      <c r="C307" s="10">
        <v>9730.6</v>
      </c>
      <c r="D307" s="2">
        <v>0</v>
      </c>
      <c r="E307" s="2">
        <v>0</v>
      </c>
      <c r="F307" s="2">
        <v>0</v>
      </c>
      <c r="G307" s="39">
        <v>0</v>
      </c>
      <c r="H307" s="40">
        <f>G307-E307</f>
        <v>0</v>
      </c>
      <c r="I307" s="55">
        <v>0</v>
      </c>
    </row>
    <row r="308" spans="1:9" ht="12.75">
      <c r="A308" s="51">
        <f t="shared" si="6"/>
        <v>308</v>
      </c>
      <c r="B308" s="3" t="s">
        <v>3</v>
      </c>
      <c r="C308" s="10">
        <v>9730</v>
      </c>
      <c r="D308" s="2">
        <f>D307</f>
        <v>0</v>
      </c>
      <c r="E308" s="40"/>
      <c r="F308" s="2">
        <f>F307</f>
        <v>0</v>
      </c>
      <c r="G308" s="10">
        <f>G307</f>
        <v>0</v>
      </c>
      <c r="H308" s="40">
        <f>G308-E308</f>
        <v>0</v>
      </c>
      <c r="I308" s="55">
        <v>0</v>
      </c>
    </row>
    <row r="309" spans="1:9" ht="12.75">
      <c r="A309" s="51">
        <f t="shared" si="6"/>
        <v>309</v>
      </c>
      <c r="B309" s="3"/>
      <c r="C309" s="1"/>
      <c r="D309" s="2"/>
      <c r="E309" s="2"/>
      <c r="F309" s="2"/>
      <c r="G309" s="10"/>
      <c r="H309" s="2"/>
      <c r="I309" s="55"/>
    </row>
    <row r="310" spans="1:9" ht="12.75">
      <c r="A310" s="51">
        <f t="shared" si="6"/>
        <v>310</v>
      </c>
      <c r="B310" s="3" t="s">
        <v>288</v>
      </c>
      <c r="C310" s="10">
        <v>9730.7</v>
      </c>
      <c r="D310" s="2">
        <v>0</v>
      </c>
      <c r="E310" s="2">
        <v>0</v>
      </c>
      <c r="F310" s="2">
        <v>0</v>
      </c>
      <c r="G310" s="39">
        <v>0</v>
      </c>
      <c r="H310" s="40">
        <f>G310-E310</f>
        <v>0</v>
      </c>
      <c r="I310" s="55">
        <v>0</v>
      </c>
    </row>
    <row r="311" spans="1:9" ht="12.75">
      <c r="A311" s="51">
        <f t="shared" si="6"/>
        <v>311</v>
      </c>
      <c r="B311" s="1" t="s">
        <v>3</v>
      </c>
      <c r="C311" s="10">
        <v>9730</v>
      </c>
      <c r="D311" s="2">
        <f>D310</f>
        <v>0</v>
      </c>
      <c r="E311" s="2">
        <f>E310</f>
        <v>0</v>
      </c>
      <c r="F311" s="2">
        <f>+F310</f>
        <v>0</v>
      </c>
      <c r="G311" s="10">
        <f>G310</f>
        <v>0</v>
      </c>
      <c r="H311" s="40">
        <f>G311-E311</f>
        <v>0</v>
      </c>
      <c r="I311" s="55">
        <v>0</v>
      </c>
    </row>
    <row r="312" spans="1:9" ht="12.75">
      <c r="A312" s="51">
        <f t="shared" si="6"/>
        <v>312</v>
      </c>
      <c r="B312" s="96" t="s">
        <v>12</v>
      </c>
      <c r="C312" s="81"/>
      <c r="D312" s="83"/>
      <c r="E312" s="83"/>
      <c r="F312" s="83"/>
      <c r="G312" s="93"/>
      <c r="H312" s="83"/>
      <c r="I312" s="95"/>
    </row>
    <row r="313" spans="1:9" ht="12.75">
      <c r="A313" s="51">
        <f t="shared" si="6"/>
        <v>313</v>
      </c>
      <c r="B313" s="79" t="s">
        <v>120</v>
      </c>
      <c r="C313" s="86"/>
      <c r="D313" s="87">
        <f>D260+D266+D272+D277+D282+D295+D299+D303+D308+D311</f>
        <v>2416238</v>
      </c>
      <c r="E313" s="88">
        <f>E260+E266+E272+E277+E282+E295+E299+E303+E308+E311</f>
        <v>2376106</v>
      </c>
      <c r="F313" s="87">
        <f>+F260+F266+F272+F277+F282+F287+F295+F299+F303+F308+F311</f>
        <v>839742.79</v>
      </c>
      <c r="G313" s="87">
        <f>+G260+G266+G272+G277+G282+G287+G295+G299+G303+G308+G311</f>
        <v>2454235</v>
      </c>
      <c r="H313" s="88">
        <f>G313-E313</f>
        <v>78129</v>
      </c>
      <c r="I313" s="89">
        <f>H313/E313</f>
        <v>0.03288110883942046</v>
      </c>
    </row>
    <row r="314" spans="1:9" ht="12.75">
      <c r="A314" s="51">
        <f t="shared" si="6"/>
        <v>314</v>
      </c>
      <c r="B314" s="96" t="s">
        <v>12</v>
      </c>
      <c r="C314" s="83" t="s">
        <v>3</v>
      </c>
      <c r="D314" s="137"/>
      <c r="E314" s="99"/>
      <c r="F314" s="83"/>
      <c r="G314" s="111"/>
      <c r="H314" s="99"/>
      <c r="I314" s="110"/>
    </row>
    <row r="315" spans="1:9" ht="12.75">
      <c r="A315" s="51">
        <f t="shared" si="6"/>
        <v>315</v>
      </c>
      <c r="B315" s="3" t="s">
        <v>3</v>
      </c>
      <c r="C315" s="8" t="s">
        <v>12</v>
      </c>
      <c r="D315" s="8" t="s">
        <v>12</v>
      </c>
      <c r="E315" s="8" t="s">
        <v>12</v>
      </c>
      <c r="F315" s="8" t="s">
        <v>12</v>
      </c>
      <c r="G315" s="8" t="s">
        <v>12</v>
      </c>
      <c r="H315" s="8" t="s">
        <v>12</v>
      </c>
      <c r="I315" s="56" t="s">
        <v>12</v>
      </c>
    </row>
    <row r="316" spans="1:9" ht="12.75">
      <c r="A316" s="51">
        <f t="shared" si="6"/>
        <v>316</v>
      </c>
      <c r="B316" s="1" t="s">
        <v>3</v>
      </c>
      <c r="D316" s="2" t="s">
        <v>3</v>
      </c>
      <c r="E316" s="2" t="s">
        <v>3</v>
      </c>
      <c r="F316" s="2" t="s">
        <v>3</v>
      </c>
      <c r="G316" s="39" t="s">
        <v>3</v>
      </c>
      <c r="H316" s="2" t="s">
        <v>3</v>
      </c>
      <c r="I316" s="55" t="s">
        <v>3</v>
      </c>
    </row>
    <row r="317" spans="1:9" ht="12.75">
      <c r="A317" s="51">
        <f t="shared" si="6"/>
        <v>317</v>
      </c>
      <c r="B317" s="3" t="s">
        <v>3</v>
      </c>
      <c r="C317" s="8" t="s">
        <v>12</v>
      </c>
      <c r="D317" s="8" t="s">
        <v>12</v>
      </c>
      <c r="E317" s="8" t="s">
        <v>12</v>
      </c>
      <c r="F317" s="8" t="s">
        <v>12</v>
      </c>
      <c r="G317" s="8" t="s">
        <v>12</v>
      </c>
      <c r="H317" s="8" t="s">
        <v>12</v>
      </c>
      <c r="I317" s="56" t="s">
        <v>12</v>
      </c>
    </row>
    <row r="318" spans="1:10" ht="12.75">
      <c r="A318" s="51">
        <f t="shared" si="6"/>
        <v>318</v>
      </c>
      <c r="B318" s="3" t="s">
        <v>289</v>
      </c>
      <c r="C318" s="44" t="s">
        <v>224</v>
      </c>
      <c r="D318" s="29"/>
      <c r="G318" s="123"/>
      <c r="H318" s="51"/>
      <c r="I318" s="113"/>
      <c r="J318" s="138"/>
    </row>
    <row r="319" spans="1:9" ht="12.75">
      <c r="A319" s="51">
        <f t="shared" si="6"/>
        <v>319</v>
      </c>
      <c r="B319" s="3" t="s">
        <v>121</v>
      </c>
      <c r="D319" s="22"/>
      <c r="G319" s="125"/>
      <c r="H319" s="51"/>
      <c r="I319" s="113"/>
    </row>
    <row r="320" spans="1:10" ht="12.75">
      <c r="A320" s="51">
        <f t="shared" si="6"/>
        <v>320</v>
      </c>
      <c r="B320" s="3" t="s">
        <v>20</v>
      </c>
      <c r="C320" s="2">
        <v>8310.1</v>
      </c>
      <c r="D320" s="2">
        <v>25600</v>
      </c>
      <c r="E320" s="39">
        <v>25600</v>
      </c>
      <c r="F320" s="2">
        <v>12149.69</v>
      </c>
      <c r="G320" s="39">
        <v>20951</v>
      </c>
      <c r="H320" s="2">
        <f>G320-E320</f>
        <v>-4649</v>
      </c>
      <c r="I320" s="55">
        <f>H320/E320</f>
        <v>-0.1816015625</v>
      </c>
      <c r="J320" s="51"/>
    </row>
    <row r="321" spans="1:10" ht="12.75">
      <c r="A321" s="51">
        <f t="shared" si="6"/>
        <v>321</v>
      </c>
      <c r="B321" s="3" t="s">
        <v>16</v>
      </c>
      <c r="C321" s="2">
        <v>8310.2</v>
      </c>
      <c r="D321" s="2">
        <v>750</v>
      </c>
      <c r="E321" s="10">
        <v>750</v>
      </c>
      <c r="F321" s="2">
        <v>4</v>
      </c>
      <c r="G321" s="10">
        <v>660</v>
      </c>
      <c r="H321" s="2">
        <f>G321-E321</f>
        <v>-90</v>
      </c>
      <c r="I321" s="55">
        <f>H321/E321</f>
        <v>-0.12</v>
      </c>
      <c r="J321" s="138"/>
    </row>
    <row r="322" spans="1:10" ht="12.75">
      <c r="A322" s="51">
        <f t="shared" si="6"/>
        <v>322</v>
      </c>
      <c r="B322" s="3" t="s">
        <v>24</v>
      </c>
      <c r="C322" s="2">
        <v>8310.4</v>
      </c>
      <c r="D322" s="2">
        <v>4250</v>
      </c>
      <c r="E322" s="10">
        <v>8000</v>
      </c>
      <c r="F322" s="2">
        <v>1788.79</v>
      </c>
      <c r="G322" s="10">
        <v>4247</v>
      </c>
      <c r="H322" s="2">
        <f>G322-E322</f>
        <v>-3753</v>
      </c>
      <c r="I322" s="55">
        <f>H322/E322</f>
        <v>-0.469125</v>
      </c>
      <c r="J322" s="138"/>
    </row>
    <row r="323" spans="1:9" ht="12.75">
      <c r="A323" s="51">
        <f t="shared" si="6"/>
        <v>323</v>
      </c>
      <c r="B323" s="3" t="s">
        <v>290</v>
      </c>
      <c r="C323" s="2">
        <v>8310</v>
      </c>
      <c r="D323" s="2">
        <f>SUM(D320:D322)</f>
        <v>30600</v>
      </c>
      <c r="E323" s="2">
        <f>SUM(E320:E322)</f>
        <v>34350</v>
      </c>
      <c r="F323" s="2">
        <f>SUM(F320:F322)</f>
        <v>13942.48</v>
      </c>
      <c r="G323" s="10">
        <f>SUM(G320:G322)</f>
        <v>25858</v>
      </c>
      <c r="H323" s="2">
        <f>G323-E323</f>
        <v>-8492</v>
      </c>
      <c r="I323" s="55">
        <f>H323/E323</f>
        <v>-0.24721979621542942</v>
      </c>
    </row>
    <row r="324" spans="1:9" ht="12.75">
      <c r="A324" s="51">
        <f t="shared" si="6"/>
        <v>324</v>
      </c>
      <c r="B324" s="3" t="s">
        <v>3</v>
      </c>
      <c r="C324" s="8" t="s">
        <v>12</v>
      </c>
      <c r="D324" s="8" t="s">
        <v>12</v>
      </c>
      <c r="E324" s="8" t="s">
        <v>12</v>
      </c>
      <c r="F324" s="8" t="s">
        <v>12</v>
      </c>
      <c r="G324" s="8" t="s">
        <v>12</v>
      </c>
      <c r="H324" s="8" t="s">
        <v>12</v>
      </c>
      <c r="I324" s="56" t="s">
        <v>12</v>
      </c>
    </row>
    <row r="325" spans="1:9" ht="12.75">
      <c r="A325" s="51">
        <f t="shared" si="6"/>
        <v>325</v>
      </c>
      <c r="B325" s="3" t="s">
        <v>291</v>
      </c>
      <c r="C325" s="1" t="s">
        <v>60</v>
      </c>
      <c r="D325" s="1" t="s">
        <v>3</v>
      </c>
      <c r="E325" s="1" t="s">
        <v>3</v>
      </c>
      <c r="F325" s="1" t="s">
        <v>3</v>
      </c>
      <c r="G325" s="10" t="s">
        <v>3</v>
      </c>
      <c r="H325" s="1" t="s">
        <v>3</v>
      </c>
      <c r="I325" s="60" t="s">
        <v>3</v>
      </c>
    </row>
    <row r="326" spans="1:10" ht="12.75">
      <c r="A326" s="51">
        <f t="shared" si="6"/>
        <v>326</v>
      </c>
      <c r="B326" s="3" t="s">
        <v>20</v>
      </c>
      <c r="C326" s="2">
        <v>8320.1</v>
      </c>
      <c r="D326" s="2">
        <v>40000</v>
      </c>
      <c r="E326" s="39">
        <v>41000</v>
      </c>
      <c r="F326" s="2">
        <v>17497.79</v>
      </c>
      <c r="G326" s="65">
        <v>36439</v>
      </c>
      <c r="H326" s="2">
        <f>G326-E326</f>
        <v>-4561</v>
      </c>
      <c r="I326" s="55">
        <f>H326/E326</f>
        <v>-0.11124390243902439</v>
      </c>
      <c r="J326" s="51"/>
    </row>
    <row r="327" spans="1:9" ht="12.75">
      <c r="A327" s="51">
        <f t="shared" si="6"/>
        <v>327</v>
      </c>
      <c r="B327" s="3" t="s">
        <v>16</v>
      </c>
      <c r="C327" s="2">
        <v>8320.2</v>
      </c>
      <c r="D327" s="2">
        <v>500</v>
      </c>
      <c r="E327" s="10">
        <v>250</v>
      </c>
      <c r="F327" s="2">
        <v>0</v>
      </c>
      <c r="G327" s="10">
        <v>0</v>
      </c>
      <c r="H327" s="2">
        <f>G327-E327</f>
        <v>-250</v>
      </c>
      <c r="I327" s="55">
        <f>H327/E327</f>
        <v>-1</v>
      </c>
    </row>
    <row r="328" spans="1:9" ht="12.75">
      <c r="A328" s="51">
        <f t="shared" si="6"/>
        <v>328</v>
      </c>
      <c r="B328" s="3" t="s">
        <v>24</v>
      </c>
      <c r="C328" s="2">
        <v>8320.4</v>
      </c>
      <c r="D328" s="2">
        <v>1000</v>
      </c>
      <c r="E328" s="39">
        <v>1000</v>
      </c>
      <c r="F328" s="2">
        <v>0</v>
      </c>
      <c r="G328" s="39">
        <v>2000</v>
      </c>
      <c r="H328" s="2">
        <f>G328-E328</f>
        <v>1000</v>
      </c>
      <c r="I328" s="55">
        <f>H328/E328</f>
        <v>1</v>
      </c>
    </row>
    <row r="329" spans="1:9" ht="12.75">
      <c r="A329" s="51">
        <f t="shared" si="6"/>
        <v>329</v>
      </c>
      <c r="B329" s="3" t="s">
        <v>292</v>
      </c>
      <c r="C329" s="2">
        <v>8320</v>
      </c>
      <c r="D329" s="2">
        <f>SUM(D326:D328)</f>
        <v>41500</v>
      </c>
      <c r="E329" s="2">
        <f>SUM(E326:E328)</f>
        <v>42250</v>
      </c>
      <c r="F329" s="2">
        <f>SUM(F326:F328)</f>
        <v>17497.79</v>
      </c>
      <c r="G329" s="10">
        <f>SUM(G326:G328)</f>
        <v>38439</v>
      </c>
      <c r="H329" s="2">
        <f>G329-E329</f>
        <v>-3811</v>
      </c>
      <c r="I329" s="55">
        <f>H329/E329</f>
        <v>-0.09020118343195266</v>
      </c>
    </row>
    <row r="330" spans="1:9" ht="12.75">
      <c r="A330" s="51">
        <f t="shared" si="6"/>
        <v>330</v>
      </c>
      <c r="B330" s="3" t="s">
        <v>3</v>
      </c>
      <c r="C330" s="8" t="s">
        <v>12</v>
      </c>
      <c r="D330" s="8" t="s">
        <v>12</v>
      </c>
      <c r="E330" s="8" t="s">
        <v>12</v>
      </c>
      <c r="F330" s="8" t="s">
        <v>12</v>
      </c>
      <c r="G330" s="8" t="s">
        <v>12</v>
      </c>
      <c r="H330" s="8" t="s">
        <v>12</v>
      </c>
      <c r="I330" s="56" t="s">
        <v>12</v>
      </c>
    </row>
    <row r="331" spans="1:9" ht="12.75">
      <c r="A331" s="51">
        <f t="shared" si="6"/>
        <v>331</v>
      </c>
      <c r="B331" s="3" t="s">
        <v>122</v>
      </c>
      <c r="C331" s="1" t="s">
        <v>3</v>
      </c>
      <c r="D331" s="1" t="s">
        <v>3</v>
      </c>
      <c r="E331" s="1" t="s">
        <v>3</v>
      </c>
      <c r="F331" s="1" t="s">
        <v>3</v>
      </c>
      <c r="G331" s="10" t="s">
        <v>3</v>
      </c>
      <c r="H331" s="1" t="s">
        <v>3</v>
      </c>
      <c r="I331" s="60" t="s">
        <v>3</v>
      </c>
    </row>
    <row r="332" spans="1:9" ht="12.75">
      <c r="A332" s="51">
        <f t="shared" si="6"/>
        <v>332</v>
      </c>
      <c r="B332" s="3" t="s">
        <v>20</v>
      </c>
      <c r="C332" s="2">
        <v>8330.1</v>
      </c>
      <c r="D332" s="2">
        <v>0</v>
      </c>
      <c r="E332" s="10">
        <v>0</v>
      </c>
      <c r="F332" s="2">
        <v>0</v>
      </c>
      <c r="G332" s="10">
        <v>0</v>
      </c>
      <c r="H332" s="2">
        <f>G332-E332</f>
        <v>0</v>
      </c>
      <c r="I332" s="55"/>
    </row>
    <row r="333" spans="1:9" ht="12.75">
      <c r="A333" s="51">
        <f aca="true" t="shared" si="7" ref="A333:A396">ROW(A333)</f>
        <v>333</v>
      </c>
      <c r="B333" s="3" t="s">
        <v>16</v>
      </c>
      <c r="C333" s="2">
        <v>8330.2</v>
      </c>
      <c r="D333" s="2">
        <v>3000</v>
      </c>
      <c r="E333" s="10">
        <v>2500</v>
      </c>
      <c r="F333" s="2">
        <v>835.61</v>
      </c>
      <c r="G333" s="10">
        <v>0</v>
      </c>
      <c r="H333" s="2">
        <f>G333-E333</f>
        <v>-2500</v>
      </c>
      <c r="I333" s="55">
        <f>H333/E333</f>
        <v>-1</v>
      </c>
    </row>
    <row r="334" spans="1:9" ht="12.75">
      <c r="A334" s="51">
        <f t="shared" si="7"/>
        <v>334</v>
      </c>
      <c r="B334" s="3" t="s">
        <v>24</v>
      </c>
      <c r="C334" s="2">
        <v>8330.4</v>
      </c>
      <c r="D334" s="2">
        <v>41500</v>
      </c>
      <c r="E334" s="39">
        <v>37500</v>
      </c>
      <c r="F334" s="2">
        <v>12704.36</v>
      </c>
      <c r="G334" s="39">
        <v>42180</v>
      </c>
      <c r="H334" s="2">
        <f>G334-E334</f>
        <v>4680</v>
      </c>
      <c r="I334" s="55">
        <f>H334/E334</f>
        <v>0.1248</v>
      </c>
    </row>
    <row r="335" spans="1:9" ht="12.75">
      <c r="A335" s="51">
        <f t="shared" si="7"/>
        <v>335</v>
      </c>
      <c r="B335" s="3" t="s">
        <v>293</v>
      </c>
      <c r="C335" s="2">
        <v>8330</v>
      </c>
      <c r="D335" s="2">
        <f>SUM(D332:D334)</f>
        <v>44500</v>
      </c>
      <c r="E335" s="2">
        <f>SUM(E332:E334)</f>
        <v>40000</v>
      </c>
      <c r="F335" s="2">
        <f>SUM(F332:F334)</f>
        <v>13539.970000000001</v>
      </c>
      <c r="G335" s="10">
        <f>SUM(G332:G334)</f>
        <v>42180</v>
      </c>
      <c r="H335" s="2">
        <f>G335-E335</f>
        <v>2180</v>
      </c>
      <c r="I335" s="55">
        <f>H335/E335</f>
        <v>0.0545</v>
      </c>
    </row>
    <row r="336" spans="1:9" ht="12.75">
      <c r="A336" s="51">
        <f t="shared" si="7"/>
        <v>336</v>
      </c>
      <c r="B336" s="3" t="s">
        <v>3</v>
      </c>
      <c r="C336" s="8" t="s">
        <v>12</v>
      </c>
      <c r="D336" s="8" t="s">
        <v>12</v>
      </c>
      <c r="E336" s="8" t="s">
        <v>12</v>
      </c>
      <c r="F336" s="8" t="s">
        <v>12</v>
      </c>
      <c r="G336" s="8" t="s">
        <v>12</v>
      </c>
      <c r="H336" s="8" t="s">
        <v>12</v>
      </c>
      <c r="I336" s="56" t="s">
        <v>12</v>
      </c>
    </row>
    <row r="337" spans="1:9" ht="12.75">
      <c r="A337" s="51">
        <f t="shared" si="7"/>
        <v>337</v>
      </c>
      <c r="B337" s="3" t="s">
        <v>126</v>
      </c>
      <c r="C337" s="1" t="s">
        <v>3</v>
      </c>
      <c r="D337" s="1" t="s">
        <v>3</v>
      </c>
      <c r="E337" s="1" t="s">
        <v>3</v>
      </c>
      <c r="F337" s="1" t="s">
        <v>3</v>
      </c>
      <c r="G337" s="10" t="s">
        <v>3</v>
      </c>
      <c r="H337" s="1" t="s">
        <v>3</v>
      </c>
      <c r="I337" s="60" t="s">
        <v>3</v>
      </c>
    </row>
    <row r="338" spans="1:9" ht="12.75">
      <c r="A338" s="51">
        <f t="shared" si="7"/>
        <v>338</v>
      </c>
      <c r="B338" s="3" t="s">
        <v>20</v>
      </c>
      <c r="C338" s="2">
        <v>8340.1</v>
      </c>
      <c r="D338" s="2">
        <v>0</v>
      </c>
      <c r="E338" s="10"/>
      <c r="F338" s="2">
        <v>0</v>
      </c>
      <c r="G338" s="10">
        <v>0</v>
      </c>
      <c r="H338" s="2">
        <f>G338-E338</f>
        <v>0</v>
      </c>
      <c r="I338" s="55"/>
    </row>
    <row r="339" spans="1:9" ht="12.75">
      <c r="A339" s="51">
        <f t="shared" si="7"/>
        <v>339</v>
      </c>
      <c r="B339" s="3" t="s">
        <v>16</v>
      </c>
      <c r="C339" s="2">
        <v>8340.2</v>
      </c>
      <c r="D339" s="2">
        <v>15150</v>
      </c>
      <c r="E339" s="39">
        <v>15000</v>
      </c>
      <c r="F339" s="2">
        <v>31324.91</v>
      </c>
      <c r="G339" s="65">
        <v>6000</v>
      </c>
      <c r="H339" s="2">
        <f>G339-E339</f>
        <v>-9000</v>
      </c>
      <c r="I339" s="55">
        <f>H339/E339</f>
        <v>-0.6</v>
      </c>
    </row>
    <row r="340" spans="1:9" ht="12.75">
      <c r="A340" s="51">
        <f t="shared" si="7"/>
        <v>340</v>
      </c>
      <c r="B340" s="3" t="s">
        <v>24</v>
      </c>
      <c r="C340" s="2">
        <v>8340.4</v>
      </c>
      <c r="D340" s="2">
        <v>10250</v>
      </c>
      <c r="E340" s="39">
        <v>12000</v>
      </c>
      <c r="F340" s="2">
        <v>2851.13</v>
      </c>
      <c r="G340" s="65">
        <v>13000</v>
      </c>
      <c r="H340" s="2">
        <f>G340-E340</f>
        <v>1000</v>
      </c>
      <c r="I340" s="55">
        <f>H340/E340</f>
        <v>0.08333333333333333</v>
      </c>
    </row>
    <row r="341" spans="1:9" ht="12.75">
      <c r="A341" s="51">
        <f t="shared" si="7"/>
        <v>341</v>
      </c>
      <c r="B341" s="8" t="s">
        <v>294</v>
      </c>
      <c r="C341" s="2">
        <v>8340</v>
      </c>
      <c r="D341" s="2">
        <f>SUM(D338:D340)</f>
        <v>25400</v>
      </c>
      <c r="E341" s="2">
        <f>SUM(E338:E340)</f>
        <v>27000</v>
      </c>
      <c r="F341" s="2">
        <f>SUM(F338:F340)</f>
        <v>34176.04</v>
      </c>
      <c r="G341" s="10">
        <f>SUM(G338:G340)</f>
        <v>19000</v>
      </c>
      <c r="H341" s="2">
        <f>G341-E341</f>
        <v>-8000</v>
      </c>
      <c r="I341" s="55">
        <f>H341/E341</f>
        <v>-0.2962962962962963</v>
      </c>
    </row>
    <row r="342" spans="1:9" ht="12.75">
      <c r="A342" s="51">
        <f t="shared" si="7"/>
        <v>342</v>
      </c>
      <c r="B342" s="8" t="s">
        <v>3</v>
      </c>
      <c r="C342" s="8" t="s">
        <v>12</v>
      </c>
      <c r="D342" s="8" t="s">
        <v>12</v>
      </c>
      <c r="E342" s="8" t="s">
        <v>12</v>
      </c>
      <c r="F342" s="8" t="s">
        <v>12</v>
      </c>
      <c r="G342" s="8" t="s">
        <v>12</v>
      </c>
      <c r="H342" s="8" t="s">
        <v>12</v>
      </c>
      <c r="I342" s="56" t="s">
        <v>12</v>
      </c>
    </row>
    <row r="343" spans="1:9" ht="12.75">
      <c r="A343" s="51">
        <f t="shared" si="7"/>
        <v>343</v>
      </c>
      <c r="B343" s="3" t="s">
        <v>245</v>
      </c>
      <c r="C343" s="8" t="s">
        <v>3</v>
      </c>
      <c r="D343" s="8"/>
      <c r="E343" s="8"/>
      <c r="F343" s="8"/>
      <c r="G343" s="10"/>
      <c r="H343" s="8"/>
      <c r="I343" s="56"/>
    </row>
    <row r="344" spans="1:9" ht="12.75">
      <c r="A344" s="51">
        <f t="shared" si="7"/>
        <v>344</v>
      </c>
      <c r="B344" s="3" t="s">
        <v>24</v>
      </c>
      <c r="C344" s="10">
        <v>9901.4</v>
      </c>
      <c r="D344" s="39">
        <v>15000</v>
      </c>
      <c r="E344" s="10">
        <v>15000</v>
      </c>
      <c r="F344" s="10">
        <v>0</v>
      </c>
      <c r="G344" s="10">
        <v>15000</v>
      </c>
      <c r="H344" s="10">
        <f>G344-E344</f>
        <v>0</v>
      </c>
      <c r="I344" s="58">
        <f>H344/E344</f>
        <v>0</v>
      </c>
    </row>
    <row r="345" spans="1:9" ht="12.75">
      <c r="A345" s="51">
        <f t="shared" si="7"/>
        <v>345</v>
      </c>
      <c r="B345" s="3" t="s">
        <v>295</v>
      </c>
      <c r="C345" s="10">
        <v>9901</v>
      </c>
      <c r="D345" s="39">
        <f>D344</f>
        <v>15000</v>
      </c>
      <c r="E345" s="10">
        <f>E344</f>
        <v>15000</v>
      </c>
      <c r="F345" s="10">
        <v>0</v>
      </c>
      <c r="G345" s="10">
        <f>G344</f>
        <v>15000</v>
      </c>
      <c r="H345" s="10">
        <f>G345-E345</f>
        <v>0</v>
      </c>
      <c r="I345" s="58">
        <f>H345/E345</f>
        <v>0</v>
      </c>
    </row>
    <row r="346" spans="1:9" ht="12.75">
      <c r="A346" s="51">
        <f t="shared" si="7"/>
        <v>346</v>
      </c>
      <c r="B346" s="3" t="s">
        <v>3</v>
      </c>
      <c r="C346" s="8"/>
      <c r="D346" s="8"/>
      <c r="E346" s="8"/>
      <c r="F346" s="8"/>
      <c r="G346" s="10"/>
      <c r="H346" s="8"/>
      <c r="I346" s="56"/>
    </row>
    <row r="347" spans="1:9" ht="12.75">
      <c r="A347" s="51">
        <f t="shared" si="7"/>
        <v>347</v>
      </c>
      <c r="B347" s="3" t="s">
        <v>104</v>
      </c>
      <c r="C347" s="1" t="s">
        <v>3</v>
      </c>
      <c r="D347" s="1" t="s">
        <v>3</v>
      </c>
      <c r="E347" s="1" t="s">
        <v>3</v>
      </c>
      <c r="F347" s="1" t="s">
        <v>3</v>
      </c>
      <c r="G347" s="10" t="s">
        <v>3</v>
      </c>
      <c r="H347" s="1" t="s">
        <v>3</v>
      </c>
      <c r="I347" s="60" t="s">
        <v>3</v>
      </c>
    </row>
    <row r="348" spans="1:9" ht="12.75">
      <c r="A348" s="51">
        <f t="shared" si="7"/>
        <v>348</v>
      </c>
      <c r="B348" s="3" t="s">
        <v>127</v>
      </c>
      <c r="C348" s="2">
        <v>9010.8</v>
      </c>
      <c r="D348" s="2">
        <v>8100</v>
      </c>
      <c r="E348" s="39">
        <v>8100</v>
      </c>
      <c r="F348" s="2">
        <v>7198</v>
      </c>
      <c r="G348" s="39">
        <v>8100</v>
      </c>
      <c r="H348" s="2">
        <f>G348-E348</f>
        <v>0</v>
      </c>
      <c r="I348" s="55">
        <f>H348/E348</f>
        <v>0</v>
      </c>
    </row>
    <row r="349" spans="1:9" ht="12.75">
      <c r="A349" s="51">
        <f t="shared" si="7"/>
        <v>349</v>
      </c>
      <c r="B349" s="3" t="s">
        <v>123</v>
      </c>
      <c r="C349" s="2">
        <v>9030.8</v>
      </c>
      <c r="D349" s="2">
        <v>5870</v>
      </c>
      <c r="E349" s="10">
        <v>6000</v>
      </c>
      <c r="F349" s="2">
        <v>2206.74</v>
      </c>
      <c r="G349" s="10">
        <v>6000</v>
      </c>
      <c r="H349" s="2">
        <f>G349-E349</f>
        <v>0</v>
      </c>
      <c r="I349" s="55">
        <f>H349/E349</f>
        <v>0</v>
      </c>
    </row>
    <row r="350" spans="1:9" ht="12.75">
      <c r="A350" s="51">
        <f t="shared" si="7"/>
        <v>350</v>
      </c>
      <c r="B350" s="3" t="s">
        <v>213</v>
      </c>
      <c r="C350" s="2">
        <v>9040.8</v>
      </c>
      <c r="D350" s="2"/>
      <c r="E350" s="10"/>
      <c r="F350" s="2"/>
      <c r="G350" s="10"/>
      <c r="H350" s="2"/>
      <c r="I350" s="55"/>
    </row>
    <row r="351" spans="1:9" ht="12.75">
      <c r="A351" s="51">
        <f t="shared" si="7"/>
        <v>351</v>
      </c>
      <c r="B351" s="3" t="s">
        <v>117</v>
      </c>
      <c r="C351" s="2">
        <v>9055.8</v>
      </c>
      <c r="D351" s="2">
        <v>50</v>
      </c>
      <c r="E351" s="10">
        <v>50</v>
      </c>
      <c r="F351" s="2">
        <v>0</v>
      </c>
      <c r="G351" s="10">
        <v>50</v>
      </c>
      <c r="H351" s="2">
        <f>G351-E351</f>
        <v>0</v>
      </c>
      <c r="I351" s="55">
        <f>H351/E351</f>
        <v>0</v>
      </c>
    </row>
    <row r="352" spans="1:10" ht="12.75">
      <c r="A352" s="51">
        <f t="shared" si="7"/>
        <v>352</v>
      </c>
      <c r="B352" s="3" t="s">
        <v>128</v>
      </c>
      <c r="C352" s="2">
        <v>9060.8</v>
      </c>
      <c r="D352" s="2">
        <v>40940</v>
      </c>
      <c r="E352" s="39">
        <v>40940</v>
      </c>
      <c r="F352" s="2">
        <v>12000.35</v>
      </c>
      <c r="G352" s="39">
        <v>32000</v>
      </c>
      <c r="H352" s="2">
        <f>G352-E352</f>
        <v>-8940</v>
      </c>
      <c r="I352" s="55">
        <f>H352/E352</f>
        <v>-0.21836834391792867</v>
      </c>
      <c r="J352" s="51"/>
    </row>
    <row r="353" spans="1:9" ht="12.75">
      <c r="A353" s="51">
        <f t="shared" si="7"/>
        <v>353</v>
      </c>
      <c r="B353" s="3" t="s">
        <v>296</v>
      </c>
      <c r="C353" s="2">
        <v>9000</v>
      </c>
      <c r="D353" s="2">
        <f>SUM(D348:D352)</f>
        <v>54960</v>
      </c>
      <c r="E353" s="2">
        <f>SUM(E348:E352)</f>
        <v>55090</v>
      </c>
      <c r="F353" s="2">
        <f>SUM(F348:F352)</f>
        <v>21405.09</v>
      </c>
      <c r="G353" s="10">
        <f>SUM(G348:G352)</f>
        <v>46150</v>
      </c>
      <c r="H353" s="2">
        <f>G353-E353</f>
        <v>-8940</v>
      </c>
      <c r="I353" s="55">
        <f>H353/E353</f>
        <v>-0.16227990560900346</v>
      </c>
    </row>
    <row r="354" spans="1:9" ht="12.75">
      <c r="A354" s="51">
        <f t="shared" si="7"/>
        <v>354</v>
      </c>
      <c r="B354" s="3" t="s">
        <v>3</v>
      </c>
      <c r="C354" s="8" t="s">
        <v>12</v>
      </c>
      <c r="D354" s="8" t="s">
        <v>12</v>
      </c>
      <c r="E354" s="8" t="s">
        <v>12</v>
      </c>
      <c r="F354" s="8" t="s">
        <v>12</v>
      </c>
      <c r="G354" s="8" t="s">
        <v>12</v>
      </c>
      <c r="H354" s="8" t="s">
        <v>12</v>
      </c>
      <c r="I354" s="56" t="s">
        <v>12</v>
      </c>
    </row>
    <row r="355" spans="1:9" ht="12.75">
      <c r="A355" s="51">
        <f t="shared" si="7"/>
        <v>355</v>
      </c>
      <c r="B355" s="8" t="s">
        <v>240</v>
      </c>
      <c r="C355" s="1" t="s">
        <v>3</v>
      </c>
      <c r="D355" s="1" t="s">
        <v>60</v>
      </c>
      <c r="E355" s="1" t="s">
        <v>60</v>
      </c>
      <c r="F355" s="1" t="s">
        <v>60</v>
      </c>
      <c r="G355" s="10" t="s">
        <v>60</v>
      </c>
      <c r="H355" s="1" t="s">
        <v>3</v>
      </c>
      <c r="I355" s="60" t="s">
        <v>3</v>
      </c>
    </row>
    <row r="356" spans="1:9" ht="12.75">
      <c r="A356" s="51">
        <f t="shared" si="7"/>
        <v>356</v>
      </c>
      <c r="B356" s="3" t="s">
        <v>129</v>
      </c>
      <c r="C356" s="2">
        <v>9720.6</v>
      </c>
      <c r="D356" s="2">
        <v>0</v>
      </c>
      <c r="E356" s="2">
        <v>0</v>
      </c>
      <c r="F356" s="2">
        <v>0</v>
      </c>
      <c r="G356" s="10">
        <v>0</v>
      </c>
      <c r="H356" s="2">
        <f>G356-E356</f>
        <v>0</v>
      </c>
      <c r="I356" s="55">
        <f>E356</f>
        <v>0</v>
      </c>
    </row>
    <row r="357" spans="1:9" ht="12.75">
      <c r="A357" s="51">
        <f t="shared" si="7"/>
        <v>357</v>
      </c>
      <c r="B357" s="3" t="s">
        <v>297</v>
      </c>
      <c r="C357" s="2">
        <v>9720.6</v>
      </c>
      <c r="D357" s="2">
        <f>D356</f>
        <v>0</v>
      </c>
      <c r="E357" s="2">
        <f>E356</f>
        <v>0</v>
      </c>
      <c r="F357" s="2">
        <f>F356</f>
        <v>0</v>
      </c>
      <c r="G357" s="10">
        <f>G356</f>
        <v>0</v>
      </c>
      <c r="H357" s="2">
        <f>G357-E357</f>
        <v>0</v>
      </c>
      <c r="I357" s="55">
        <f>E357</f>
        <v>0</v>
      </c>
    </row>
    <row r="358" spans="1:9" ht="12.75">
      <c r="A358" s="51">
        <f t="shared" si="7"/>
        <v>358</v>
      </c>
      <c r="B358" s="3" t="s">
        <v>3</v>
      </c>
      <c r="C358" s="8" t="s">
        <v>12</v>
      </c>
      <c r="D358" s="8" t="s">
        <v>12</v>
      </c>
      <c r="E358" s="8" t="s">
        <v>12</v>
      </c>
      <c r="F358" s="8" t="s">
        <v>12</v>
      </c>
      <c r="G358" s="8" t="s">
        <v>12</v>
      </c>
      <c r="H358" s="8" t="s">
        <v>12</v>
      </c>
      <c r="I358" s="56" t="s">
        <v>12</v>
      </c>
    </row>
    <row r="359" spans="1:9" ht="12.75">
      <c r="A359" s="51">
        <f t="shared" si="7"/>
        <v>359</v>
      </c>
      <c r="B359" s="8" t="s">
        <v>240</v>
      </c>
      <c r="C359" s="1" t="s">
        <v>3</v>
      </c>
      <c r="D359" s="1" t="s">
        <v>3</v>
      </c>
      <c r="E359" s="1" t="s">
        <v>3</v>
      </c>
      <c r="F359" s="1" t="s">
        <v>3</v>
      </c>
      <c r="G359" s="10" t="s">
        <v>3</v>
      </c>
      <c r="H359" s="1" t="s">
        <v>3</v>
      </c>
      <c r="I359" s="55" t="str">
        <f>E359</f>
        <v> </v>
      </c>
    </row>
    <row r="360" spans="1:9" ht="12.75">
      <c r="A360" s="51">
        <f t="shared" si="7"/>
        <v>360</v>
      </c>
      <c r="B360" s="3" t="s">
        <v>125</v>
      </c>
      <c r="C360" s="2">
        <v>9720.7</v>
      </c>
      <c r="D360" s="2">
        <v>0</v>
      </c>
      <c r="E360" s="2">
        <v>0</v>
      </c>
      <c r="F360" s="2">
        <v>0</v>
      </c>
      <c r="G360" s="10">
        <v>0</v>
      </c>
      <c r="H360" s="2">
        <f>G360-E360</f>
        <v>0</v>
      </c>
      <c r="I360" s="55">
        <f>E360</f>
        <v>0</v>
      </c>
    </row>
    <row r="361" spans="1:9" ht="12.75">
      <c r="A361" s="51">
        <f t="shared" si="7"/>
        <v>361</v>
      </c>
      <c r="B361" s="8" t="s">
        <v>130</v>
      </c>
      <c r="C361" s="2">
        <v>9720</v>
      </c>
      <c r="D361" s="2">
        <f>D360</f>
        <v>0</v>
      </c>
      <c r="E361" s="2">
        <f>+E360</f>
        <v>0</v>
      </c>
      <c r="F361" s="2">
        <f>F360</f>
        <v>0</v>
      </c>
      <c r="G361" s="10">
        <f>G360</f>
        <v>0</v>
      </c>
      <c r="H361" s="2">
        <f>G361-E361</f>
        <v>0</v>
      </c>
      <c r="I361" s="55">
        <f>E361</f>
        <v>0</v>
      </c>
    </row>
    <row r="362" spans="1:9" ht="12.75">
      <c r="A362" s="51">
        <f t="shared" si="7"/>
        <v>362</v>
      </c>
      <c r="B362" s="3" t="s">
        <v>3</v>
      </c>
      <c r="C362" s="8" t="s">
        <v>12</v>
      </c>
      <c r="D362" s="8" t="s">
        <v>12</v>
      </c>
      <c r="E362" s="8" t="s">
        <v>3</v>
      </c>
      <c r="F362" s="8" t="s">
        <v>12</v>
      </c>
      <c r="G362" s="8" t="s">
        <v>12</v>
      </c>
      <c r="H362" s="8" t="s">
        <v>12</v>
      </c>
      <c r="I362" s="56" t="s">
        <v>12</v>
      </c>
    </row>
    <row r="363" spans="1:9" ht="12.75">
      <c r="A363" s="51">
        <f t="shared" si="7"/>
        <v>363</v>
      </c>
      <c r="B363" s="79" t="s">
        <v>298</v>
      </c>
      <c r="C363" s="86" t="s">
        <v>389</v>
      </c>
      <c r="D363" s="87">
        <f>D323+D329+D335+D341+D345+D353+D357+D361</f>
        <v>211960</v>
      </c>
      <c r="E363" s="87">
        <f>E323+E329+E335+E341+E345+E353+E357+E361</f>
        <v>213690</v>
      </c>
      <c r="F363" s="87">
        <f>F323+F329+F335+F341+F345+F353+F357+F361</f>
        <v>100561.37</v>
      </c>
      <c r="G363" s="90">
        <f>G323+G329+G335+G341+G345+G353+G357+G361</f>
        <v>186627</v>
      </c>
      <c r="H363" s="87">
        <f>G363-E363</f>
        <v>-27063</v>
      </c>
      <c r="I363" s="89">
        <f>H363/E363</f>
        <v>-0.12664607609153447</v>
      </c>
    </row>
    <row r="364" spans="1:9" ht="12.75">
      <c r="A364" s="51">
        <f t="shared" si="7"/>
        <v>364</v>
      </c>
      <c r="B364" s="3" t="s">
        <v>3</v>
      </c>
      <c r="C364" s="8" t="s">
        <v>34</v>
      </c>
      <c r="D364" s="8" t="s">
        <v>34</v>
      </c>
      <c r="E364" s="8" t="s">
        <v>34</v>
      </c>
      <c r="F364" s="8" t="s">
        <v>34</v>
      </c>
      <c r="G364" s="8" t="s">
        <v>34</v>
      </c>
      <c r="H364" s="8" t="s">
        <v>34</v>
      </c>
      <c r="I364" s="56" t="s">
        <v>34</v>
      </c>
    </row>
    <row r="365" spans="1:9" ht="12.75">
      <c r="A365" s="51">
        <f t="shared" si="7"/>
        <v>365</v>
      </c>
      <c r="B365" s="3" t="s">
        <v>299</v>
      </c>
      <c r="C365" s="3" t="s">
        <v>225</v>
      </c>
      <c r="D365" s="1" t="s">
        <v>3</v>
      </c>
      <c r="E365" s="1" t="s">
        <v>3</v>
      </c>
      <c r="F365" s="1" t="s">
        <v>3</v>
      </c>
      <c r="G365" s="10" t="s">
        <v>3</v>
      </c>
      <c r="H365" s="1" t="s">
        <v>3</v>
      </c>
      <c r="I365" s="60" t="s">
        <v>3</v>
      </c>
    </row>
    <row r="366" spans="1:9" ht="12.75">
      <c r="A366" s="51">
        <f t="shared" si="7"/>
        <v>366</v>
      </c>
      <c r="B366" s="3" t="s">
        <v>121</v>
      </c>
      <c r="C366" s="1" t="s">
        <v>3</v>
      </c>
      <c r="D366" s="1" t="s">
        <v>3</v>
      </c>
      <c r="E366" s="1" t="s">
        <v>3</v>
      </c>
      <c r="F366" s="1" t="s">
        <v>3</v>
      </c>
      <c r="G366" s="10" t="s">
        <v>3</v>
      </c>
      <c r="H366" s="1" t="s">
        <v>3</v>
      </c>
      <c r="I366" s="60" t="s">
        <v>3</v>
      </c>
    </row>
    <row r="367" spans="1:10" ht="12.75">
      <c r="A367" s="51">
        <f t="shared" si="7"/>
        <v>367</v>
      </c>
      <c r="B367" s="3" t="s">
        <v>20</v>
      </c>
      <c r="C367" s="2">
        <v>8310.1</v>
      </c>
      <c r="D367" s="2">
        <v>25500</v>
      </c>
      <c r="E367" s="39">
        <v>25500</v>
      </c>
      <c r="F367" s="2">
        <v>12149.69</v>
      </c>
      <c r="G367" s="39">
        <v>31450</v>
      </c>
      <c r="H367" s="2">
        <f>G367-E367</f>
        <v>5950</v>
      </c>
      <c r="I367" s="55">
        <f>H367/E367</f>
        <v>0.23333333333333334</v>
      </c>
      <c r="J367" s="51"/>
    </row>
    <row r="368" spans="1:9" ht="12.75">
      <c r="A368" s="51">
        <f t="shared" si="7"/>
        <v>368</v>
      </c>
      <c r="B368" s="3" t="s">
        <v>16</v>
      </c>
      <c r="C368" s="2">
        <v>8310.2</v>
      </c>
      <c r="D368" s="2">
        <v>750</v>
      </c>
      <c r="E368" s="10">
        <v>750</v>
      </c>
      <c r="F368" s="2">
        <v>6</v>
      </c>
      <c r="G368" s="10">
        <v>2500</v>
      </c>
      <c r="H368" s="2">
        <f>G368-E368</f>
        <v>1750</v>
      </c>
      <c r="I368" s="55">
        <f>H368/E368</f>
        <v>2.3333333333333335</v>
      </c>
    </row>
    <row r="369" spans="1:9" ht="12.75">
      <c r="A369" s="51">
        <f t="shared" si="7"/>
        <v>369</v>
      </c>
      <c r="B369" s="3" t="s">
        <v>24</v>
      </c>
      <c r="C369" s="2">
        <v>8310.4</v>
      </c>
      <c r="D369" s="2">
        <v>23000</v>
      </c>
      <c r="E369" s="39">
        <v>20000</v>
      </c>
      <c r="F369" s="2">
        <v>7616</v>
      </c>
      <c r="G369" s="65">
        <v>16295</v>
      </c>
      <c r="H369" s="2">
        <f>G369-E369</f>
        <v>-3705</v>
      </c>
      <c r="I369" s="55">
        <f>H369/E369</f>
        <v>-0.18525</v>
      </c>
    </row>
    <row r="370" spans="1:9" ht="12.75">
      <c r="A370" s="51">
        <f t="shared" si="7"/>
        <v>370</v>
      </c>
      <c r="B370" s="3" t="s">
        <v>300</v>
      </c>
      <c r="C370" s="2">
        <v>8310</v>
      </c>
      <c r="D370" s="2">
        <f>SUM(D367:D369)</f>
        <v>49250</v>
      </c>
      <c r="E370" s="2">
        <f>SUM(E367:E369)</f>
        <v>46250</v>
      </c>
      <c r="F370" s="2">
        <f>SUM(F367:F369)</f>
        <v>19771.690000000002</v>
      </c>
      <c r="G370" s="10">
        <f>SUM(G367:G369)</f>
        <v>50245</v>
      </c>
      <c r="H370" s="2">
        <f>G370-E370</f>
        <v>3995</v>
      </c>
      <c r="I370" s="55">
        <f>H370/E370</f>
        <v>0.08637837837837838</v>
      </c>
    </row>
    <row r="371" spans="1:9" ht="12.75">
      <c r="A371" s="51">
        <f t="shared" si="7"/>
        <v>371</v>
      </c>
      <c r="B371" s="3" t="s">
        <v>3</v>
      </c>
      <c r="C371" s="8" t="s">
        <v>12</v>
      </c>
      <c r="D371" s="8" t="s">
        <v>12</v>
      </c>
      <c r="E371" s="8" t="s">
        <v>12</v>
      </c>
      <c r="F371" s="8" t="s">
        <v>12</v>
      </c>
      <c r="G371" s="8" t="s">
        <v>12</v>
      </c>
      <c r="H371" s="8" t="s">
        <v>12</v>
      </c>
      <c r="I371" s="56" t="s">
        <v>12</v>
      </c>
    </row>
    <row r="372" spans="1:9" ht="12.75">
      <c r="A372" s="51">
        <f t="shared" si="7"/>
        <v>372</v>
      </c>
      <c r="B372" s="41" t="s">
        <v>291</v>
      </c>
      <c r="C372" s="3" t="s">
        <v>3</v>
      </c>
      <c r="D372" s="1" t="s">
        <v>3</v>
      </c>
      <c r="E372" s="1" t="s">
        <v>3</v>
      </c>
      <c r="F372" s="1" t="s">
        <v>3</v>
      </c>
      <c r="G372" s="10" t="s">
        <v>3</v>
      </c>
      <c r="H372" s="1" t="s">
        <v>3</v>
      </c>
      <c r="I372" s="60" t="s">
        <v>3</v>
      </c>
    </row>
    <row r="373" spans="1:10" ht="12.75">
      <c r="A373" s="51">
        <f t="shared" si="7"/>
        <v>373</v>
      </c>
      <c r="B373" s="3" t="s">
        <v>20</v>
      </c>
      <c r="C373" s="2">
        <v>8320.1</v>
      </c>
      <c r="D373" s="2">
        <v>40000</v>
      </c>
      <c r="E373" s="39">
        <v>41000</v>
      </c>
      <c r="F373" s="2">
        <v>17497.29</v>
      </c>
      <c r="G373" s="65">
        <v>54660</v>
      </c>
      <c r="H373" s="2">
        <f>G373-E373</f>
        <v>13660</v>
      </c>
      <c r="I373" s="55">
        <f>H373/E373</f>
        <v>0.3331707317073171</v>
      </c>
      <c r="J373" s="51"/>
    </row>
    <row r="374" spans="1:9" ht="12.75">
      <c r="A374" s="51">
        <f t="shared" si="7"/>
        <v>374</v>
      </c>
      <c r="B374" s="3" t="s">
        <v>16</v>
      </c>
      <c r="C374" s="2">
        <v>8320.2</v>
      </c>
      <c r="D374" s="2">
        <v>5000</v>
      </c>
      <c r="E374" s="39">
        <v>1300</v>
      </c>
      <c r="F374" s="2">
        <v>1265.87</v>
      </c>
      <c r="G374" s="39">
        <v>0</v>
      </c>
      <c r="H374" s="2">
        <f>G374-E374</f>
        <v>-1300</v>
      </c>
      <c r="I374" s="55">
        <f>H374/E374</f>
        <v>-1</v>
      </c>
    </row>
    <row r="375" spans="1:9" ht="12.75">
      <c r="A375" s="51">
        <f t="shared" si="7"/>
        <v>375</v>
      </c>
      <c r="B375" s="3" t="s">
        <v>24</v>
      </c>
      <c r="C375" s="2">
        <v>8320.4</v>
      </c>
      <c r="D375" s="2">
        <v>2500</v>
      </c>
      <c r="E375" s="39">
        <v>3000</v>
      </c>
      <c r="F375" s="2">
        <v>0</v>
      </c>
      <c r="G375" s="65">
        <v>3900</v>
      </c>
      <c r="H375" s="2">
        <f>G375-E375</f>
        <v>900</v>
      </c>
      <c r="I375" s="55">
        <f>H375/E375</f>
        <v>0.3</v>
      </c>
    </row>
    <row r="376" spans="1:9" ht="12.75">
      <c r="A376" s="51">
        <f t="shared" si="7"/>
        <v>376</v>
      </c>
      <c r="B376" s="3" t="s">
        <v>292</v>
      </c>
      <c r="C376" s="2">
        <v>8320</v>
      </c>
      <c r="D376" s="2">
        <f>SUM(D373:D375)</f>
        <v>47500</v>
      </c>
      <c r="E376" s="2">
        <f>SUM(E373:E375)</f>
        <v>45300</v>
      </c>
      <c r="F376" s="2">
        <f>SUM(F373:F375)</f>
        <v>18763.16</v>
      </c>
      <c r="G376" s="10">
        <f>SUM(G373:G375)</f>
        <v>58560</v>
      </c>
      <c r="H376" s="2">
        <f>G376-E376</f>
        <v>13260</v>
      </c>
      <c r="I376" s="55">
        <f>H376/E376</f>
        <v>0.29271523178807946</v>
      </c>
    </row>
    <row r="377" spans="1:9" ht="12.75">
      <c r="A377" s="51">
        <f t="shared" si="7"/>
        <v>377</v>
      </c>
      <c r="B377" s="3" t="s">
        <v>3</v>
      </c>
      <c r="C377" s="8" t="s">
        <v>12</v>
      </c>
      <c r="D377" s="8" t="s">
        <v>12</v>
      </c>
      <c r="E377" s="8" t="s">
        <v>12</v>
      </c>
      <c r="F377" s="8" t="s">
        <v>12</v>
      </c>
      <c r="G377" s="8" t="s">
        <v>12</v>
      </c>
      <c r="H377" s="8" t="s">
        <v>12</v>
      </c>
      <c r="I377" s="56" t="s">
        <v>12</v>
      </c>
    </row>
    <row r="378" spans="1:9" ht="12.75">
      <c r="A378" s="51">
        <f t="shared" si="7"/>
        <v>378</v>
      </c>
      <c r="B378" s="3" t="s">
        <v>301</v>
      </c>
      <c r="C378" s="1" t="s">
        <v>3</v>
      </c>
      <c r="D378" s="1" t="s">
        <v>3</v>
      </c>
      <c r="E378" s="1" t="s">
        <v>3</v>
      </c>
      <c r="F378" s="1" t="s">
        <v>3</v>
      </c>
      <c r="G378" s="10" t="s">
        <v>3</v>
      </c>
      <c r="H378" s="1" t="s">
        <v>3</v>
      </c>
      <c r="I378" s="60" t="s">
        <v>3</v>
      </c>
    </row>
    <row r="379" spans="1:9" ht="12.75">
      <c r="A379" s="51">
        <f t="shared" si="7"/>
        <v>379</v>
      </c>
      <c r="B379" s="3" t="s">
        <v>20</v>
      </c>
      <c r="C379" s="2">
        <v>8330.1</v>
      </c>
      <c r="D379" s="2">
        <v>0</v>
      </c>
      <c r="E379" s="10">
        <v>0</v>
      </c>
      <c r="F379" s="2">
        <v>0</v>
      </c>
      <c r="G379" s="10">
        <v>0</v>
      </c>
      <c r="H379" s="2">
        <f>G379-E379</f>
        <v>0</v>
      </c>
      <c r="I379" s="55"/>
    </row>
    <row r="380" spans="1:9" ht="12.75">
      <c r="A380" s="51">
        <f t="shared" si="7"/>
        <v>380</v>
      </c>
      <c r="B380" s="3" t="s">
        <v>16</v>
      </c>
      <c r="C380" s="2">
        <v>8330.2</v>
      </c>
      <c r="D380" s="2">
        <v>150</v>
      </c>
      <c r="E380" s="10">
        <v>500</v>
      </c>
      <c r="F380" s="2">
        <v>159.04</v>
      </c>
      <c r="G380" s="10">
        <v>1600</v>
      </c>
      <c r="H380" s="2">
        <f>G380-E380</f>
        <v>1100</v>
      </c>
      <c r="I380" s="55">
        <f>H380/E380</f>
        <v>2.2</v>
      </c>
    </row>
    <row r="381" spans="1:9" ht="12.75">
      <c r="A381" s="51">
        <f t="shared" si="7"/>
        <v>381</v>
      </c>
      <c r="B381" s="3" t="s">
        <v>24</v>
      </c>
      <c r="C381" s="2">
        <v>8330.4</v>
      </c>
      <c r="D381" s="2">
        <v>56500</v>
      </c>
      <c r="E381" s="39">
        <v>45000</v>
      </c>
      <c r="F381" s="2">
        <v>22790.31</v>
      </c>
      <c r="G381" s="39">
        <v>50220</v>
      </c>
      <c r="H381" s="2">
        <f>G381-E381</f>
        <v>5220</v>
      </c>
      <c r="I381" s="55">
        <f>H381/E381</f>
        <v>0.116</v>
      </c>
    </row>
    <row r="382" spans="1:9" ht="12.75">
      <c r="A382" s="51">
        <f t="shared" si="7"/>
        <v>382</v>
      </c>
      <c r="B382" s="3" t="s">
        <v>293</v>
      </c>
      <c r="C382" s="2">
        <v>8330</v>
      </c>
      <c r="D382" s="2">
        <f>SUM(D379:D381)</f>
        <v>56650</v>
      </c>
      <c r="E382" s="2">
        <f>SUM(E379:E381)</f>
        <v>45500</v>
      </c>
      <c r="F382" s="2">
        <f>SUM(F379:F381)</f>
        <v>22949.350000000002</v>
      </c>
      <c r="G382" s="10">
        <f>SUM(G379:G381)</f>
        <v>51820</v>
      </c>
      <c r="H382" s="2">
        <f>G382-E382</f>
        <v>6320</v>
      </c>
      <c r="I382" s="55">
        <f>H382/E382</f>
        <v>0.1389010989010989</v>
      </c>
    </row>
    <row r="383" spans="1:9" ht="12.75">
      <c r="A383" s="51">
        <f t="shared" si="7"/>
        <v>383</v>
      </c>
      <c r="B383" s="3" t="s">
        <v>3</v>
      </c>
      <c r="C383" s="8" t="s">
        <v>12</v>
      </c>
      <c r="D383" s="8" t="s">
        <v>12</v>
      </c>
      <c r="E383" s="8" t="s">
        <v>12</v>
      </c>
      <c r="F383" s="8" t="s">
        <v>12</v>
      </c>
      <c r="G383" s="8" t="s">
        <v>12</v>
      </c>
      <c r="H383" s="8" t="s">
        <v>12</v>
      </c>
      <c r="I383" s="56" t="s">
        <v>12</v>
      </c>
    </row>
    <row r="384" spans="1:9" ht="12.75">
      <c r="A384" s="51">
        <f t="shared" si="7"/>
        <v>384</v>
      </c>
      <c r="B384" s="3" t="s">
        <v>126</v>
      </c>
      <c r="C384" s="1" t="s">
        <v>3</v>
      </c>
      <c r="D384" s="1" t="s">
        <v>3</v>
      </c>
      <c r="E384" s="1" t="s">
        <v>3</v>
      </c>
      <c r="F384" s="1" t="s">
        <v>3</v>
      </c>
      <c r="G384" s="10" t="s">
        <v>3</v>
      </c>
      <c r="H384" s="1" t="s">
        <v>3</v>
      </c>
      <c r="I384" s="60" t="s">
        <v>3</v>
      </c>
    </row>
    <row r="385" spans="1:9" ht="12.75">
      <c r="A385" s="51">
        <f t="shared" si="7"/>
        <v>385</v>
      </c>
      <c r="B385" s="3" t="s">
        <v>20</v>
      </c>
      <c r="C385" s="2">
        <v>8340.1</v>
      </c>
      <c r="D385" s="2">
        <v>0</v>
      </c>
      <c r="E385" s="10">
        <v>0</v>
      </c>
      <c r="F385" s="2">
        <v>0</v>
      </c>
      <c r="G385" s="10">
        <v>0</v>
      </c>
      <c r="H385" s="2">
        <f>G385-E385</f>
        <v>0</v>
      </c>
      <c r="I385" s="55"/>
    </row>
    <row r="386" spans="1:9" ht="12.75">
      <c r="A386" s="51">
        <f t="shared" si="7"/>
        <v>386</v>
      </c>
      <c r="B386" s="3" t="s">
        <v>16</v>
      </c>
      <c r="C386" s="2">
        <v>8340.2</v>
      </c>
      <c r="D386" s="2">
        <v>4250</v>
      </c>
      <c r="E386" s="10">
        <v>16000</v>
      </c>
      <c r="F386" s="2">
        <v>15915.72</v>
      </c>
      <c r="G386" s="10">
        <v>8415</v>
      </c>
      <c r="H386" s="2">
        <f>G386-E386</f>
        <v>-7585</v>
      </c>
      <c r="I386" s="55">
        <f>H386/E386</f>
        <v>-0.4740625</v>
      </c>
    </row>
    <row r="387" spans="1:9" ht="12.75">
      <c r="A387" s="51">
        <f t="shared" si="7"/>
        <v>387</v>
      </c>
      <c r="B387" s="3" t="s">
        <v>24</v>
      </c>
      <c r="C387" s="2">
        <v>8340.4</v>
      </c>
      <c r="D387" s="2">
        <v>22500</v>
      </c>
      <c r="E387" s="39">
        <v>22500</v>
      </c>
      <c r="F387" s="2">
        <v>7870.24</v>
      </c>
      <c r="G387" s="39">
        <v>13650</v>
      </c>
      <c r="H387" s="2">
        <f>G387-E387</f>
        <v>-8850</v>
      </c>
      <c r="I387" s="55">
        <f>H387/E387</f>
        <v>-0.3933333333333333</v>
      </c>
    </row>
    <row r="388" spans="1:9" ht="12.75">
      <c r="A388" s="51">
        <f t="shared" si="7"/>
        <v>388</v>
      </c>
      <c r="B388" s="8" t="s">
        <v>294</v>
      </c>
      <c r="C388" s="2">
        <v>8340</v>
      </c>
      <c r="D388" s="2">
        <f>SUM(D385:D387)</f>
        <v>26750</v>
      </c>
      <c r="E388" s="2">
        <f>SUM(E385:E387)</f>
        <v>38500</v>
      </c>
      <c r="F388" s="2">
        <f>SUM(F385:F387)</f>
        <v>23785.96</v>
      </c>
      <c r="G388" s="2">
        <f>SUM(G385:G387)</f>
        <v>22065</v>
      </c>
      <c r="H388" s="2">
        <f>G388-E388</f>
        <v>-16435</v>
      </c>
      <c r="I388" s="55">
        <f>H388/E388</f>
        <v>-0.42688311688311686</v>
      </c>
    </row>
    <row r="389" spans="1:9" ht="12.75">
      <c r="A389" s="51">
        <f t="shared" si="7"/>
        <v>389</v>
      </c>
      <c r="B389" s="3" t="s">
        <v>3</v>
      </c>
      <c r="C389" s="2"/>
      <c r="D389" s="2"/>
      <c r="E389" s="2"/>
      <c r="F389" s="2"/>
      <c r="G389" s="10"/>
      <c r="H389" s="2"/>
      <c r="I389" s="55"/>
    </row>
    <row r="390" spans="1:9" ht="12.75">
      <c r="A390" s="51">
        <f t="shared" si="7"/>
        <v>390</v>
      </c>
      <c r="B390" s="3" t="s">
        <v>245</v>
      </c>
      <c r="C390" s="2">
        <v>9901</v>
      </c>
      <c r="D390" s="2">
        <v>16000</v>
      </c>
      <c r="E390" s="2">
        <v>16000</v>
      </c>
      <c r="F390" s="2">
        <v>0</v>
      </c>
      <c r="G390" s="10">
        <v>16000</v>
      </c>
      <c r="H390" s="2">
        <f>G390-E390</f>
        <v>0</v>
      </c>
      <c r="I390" s="55">
        <f>H390/E390</f>
        <v>0</v>
      </c>
    </row>
    <row r="391" spans="1:9" ht="12.75">
      <c r="A391" s="51">
        <f t="shared" si="7"/>
        <v>391</v>
      </c>
      <c r="B391" s="3" t="s">
        <v>3</v>
      </c>
      <c r="C391" s="8" t="s">
        <v>12</v>
      </c>
      <c r="D391" s="8" t="s">
        <v>12</v>
      </c>
      <c r="E391" s="8" t="s">
        <v>12</v>
      </c>
      <c r="F391" s="8" t="s">
        <v>12</v>
      </c>
      <c r="G391" s="8" t="s">
        <v>12</v>
      </c>
      <c r="H391" s="8" t="s">
        <v>12</v>
      </c>
      <c r="I391" s="56" t="s">
        <v>12</v>
      </c>
    </row>
    <row r="392" spans="1:9" ht="12.75">
      <c r="A392" s="51">
        <f t="shared" si="7"/>
        <v>392</v>
      </c>
      <c r="B392" s="3" t="s">
        <v>104</v>
      </c>
      <c r="C392" s="1" t="s">
        <v>3</v>
      </c>
      <c r="D392" s="1" t="s">
        <v>3</v>
      </c>
      <c r="E392" s="1" t="s">
        <v>3</v>
      </c>
      <c r="F392" s="1" t="s">
        <v>3</v>
      </c>
      <c r="G392" s="10" t="s">
        <v>3</v>
      </c>
      <c r="H392" s="1" t="s">
        <v>3</v>
      </c>
      <c r="I392" s="60" t="s">
        <v>3</v>
      </c>
    </row>
    <row r="393" spans="1:9" ht="12.75">
      <c r="A393" s="51">
        <f t="shared" si="7"/>
        <v>393</v>
      </c>
      <c r="B393" s="3" t="s">
        <v>127</v>
      </c>
      <c r="C393" s="2">
        <v>9010.8</v>
      </c>
      <c r="D393" s="2">
        <v>10120</v>
      </c>
      <c r="E393" s="39">
        <v>11000</v>
      </c>
      <c r="F393" s="2">
        <v>7198</v>
      </c>
      <c r="G393" s="39">
        <v>11000</v>
      </c>
      <c r="H393" s="2">
        <f>G393-E393</f>
        <v>0</v>
      </c>
      <c r="I393" s="55">
        <f>H393/E393</f>
        <v>0</v>
      </c>
    </row>
    <row r="394" spans="1:9" ht="12.75">
      <c r="A394" s="51">
        <f t="shared" si="7"/>
        <v>394</v>
      </c>
      <c r="B394" s="3" t="s">
        <v>123</v>
      </c>
      <c r="C394" s="2">
        <v>9030.8</v>
      </c>
      <c r="D394" s="2">
        <v>5870</v>
      </c>
      <c r="E394" s="10">
        <v>6000</v>
      </c>
      <c r="F394" s="2">
        <v>2206.71</v>
      </c>
      <c r="G394" s="10">
        <v>7000</v>
      </c>
      <c r="H394" s="2">
        <f>G394-E394</f>
        <v>1000</v>
      </c>
      <c r="I394" s="55">
        <f>H394/E394</f>
        <v>0.16666666666666666</v>
      </c>
    </row>
    <row r="395" spans="1:9" ht="12.75">
      <c r="A395" s="51">
        <f t="shared" si="7"/>
        <v>395</v>
      </c>
      <c r="B395" s="3" t="s">
        <v>3</v>
      </c>
      <c r="C395" s="2"/>
      <c r="D395" s="2"/>
      <c r="E395" s="10" t="s">
        <v>3</v>
      </c>
      <c r="F395" s="2"/>
      <c r="G395" s="10"/>
      <c r="H395" s="2"/>
      <c r="I395" s="55"/>
    </row>
    <row r="396" spans="1:9" ht="12.75">
      <c r="A396" s="51">
        <f t="shared" si="7"/>
        <v>396</v>
      </c>
      <c r="B396" s="3" t="s">
        <v>117</v>
      </c>
      <c r="C396" s="2">
        <v>9055.8</v>
      </c>
      <c r="D396" s="2">
        <v>50</v>
      </c>
      <c r="E396" s="10">
        <v>50</v>
      </c>
      <c r="F396" s="2">
        <v>0</v>
      </c>
      <c r="G396" s="10">
        <v>50</v>
      </c>
      <c r="H396" s="2">
        <f>G396-E396</f>
        <v>0</v>
      </c>
      <c r="I396" s="55">
        <f>H396/E396</f>
        <v>0</v>
      </c>
    </row>
    <row r="397" spans="1:9" ht="12.75">
      <c r="A397" s="51">
        <f aca="true" t="shared" si="8" ref="A397:A460">ROW(A397)</f>
        <v>397</v>
      </c>
      <c r="B397" s="8" t="s">
        <v>128</v>
      </c>
      <c r="C397" s="2">
        <v>9060.8</v>
      </c>
      <c r="D397" s="2">
        <v>40940</v>
      </c>
      <c r="E397" s="39">
        <v>40940</v>
      </c>
      <c r="F397" s="2">
        <v>12000.37</v>
      </c>
      <c r="G397" s="39">
        <v>35000</v>
      </c>
      <c r="H397" s="2">
        <f>G397-E397</f>
        <v>-5940</v>
      </c>
      <c r="I397" s="55">
        <f>H397/E397</f>
        <v>-0.14509037616023449</v>
      </c>
    </row>
    <row r="398" spans="1:9" ht="12.75">
      <c r="A398" s="51">
        <f t="shared" si="8"/>
        <v>398</v>
      </c>
      <c r="B398" s="3" t="s">
        <v>296</v>
      </c>
      <c r="C398" s="2">
        <v>9000</v>
      </c>
      <c r="D398" s="2">
        <f>SUM(D393:D397)</f>
        <v>56980</v>
      </c>
      <c r="E398" s="2">
        <f>SUM(E393:E397)</f>
        <v>57990</v>
      </c>
      <c r="F398" s="2">
        <f>SUM(F393:F397)</f>
        <v>21405.08</v>
      </c>
      <c r="G398" s="39">
        <f>SUM(G393:G397)</f>
        <v>53050</v>
      </c>
      <c r="H398" s="2">
        <f>G398-E398</f>
        <v>-4940</v>
      </c>
      <c r="I398" s="55">
        <f>H398/E398</f>
        <v>-0.08518710122434903</v>
      </c>
    </row>
    <row r="399" spans="1:9" ht="12.75">
      <c r="A399" s="51">
        <f t="shared" si="8"/>
        <v>399</v>
      </c>
      <c r="B399" s="10" t="s">
        <v>3</v>
      </c>
      <c r="C399" s="8" t="s">
        <v>12</v>
      </c>
      <c r="D399" s="8" t="s">
        <v>12</v>
      </c>
      <c r="E399" s="8" t="s">
        <v>12</v>
      </c>
      <c r="F399" s="8" t="s">
        <v>12</v>
      </c>
      <c r="G399" s="8" t="s">
        <v>12</v>
      </c>
      <c r="H399" s="8" t="s">
        <v>12</v>
      </c>
      <c r="I399" s="56" t="s">
        <v>12</v>
      </c>
    </row>
    <row r="400" spans="1:9" ht="12.75">
      <c r="A400" s="51">
        <f t="shared" si="8"/>
        <v>400</v>
      </c>
      <c r="B400" s="8" t="s">
        <v>240</v>
      </c>
      <c r="C400" s="10"/>
      <c r="D400" s="8"/>
      <c r="E400" s="8"/>
      <c r="F400" s="8"/>
      <c r="G400" s="10"/>
      <c r="H400" s="8"/>
      <c r="I400" s="56"/>
    </row>
    <row r="401" spans="1:9" ht="12.75">
      <c r="A401" s="51">
        <f t="shared" si="8"/>
        <v>401</v>
      </c>
      <c r="B401" s="3" t="s">
        <v>129</v>
      </c>
      <c r="C401" s="10">
        <v>9720.6</v>
      </c>
      <c r="D401" s="10">
        <v>0</v>
      </c>
      <c r="E401" s="10"/>
      <c r="F401" s="10">
        <v>0</v>
      </c>
      <c r="G401" s="10">
        <v>0</v>
      </c>
      <c r="H401" s="39">
        <v>0</v>
      </c>
      <c r="I401" s="59"/>
    </row>
    <row r="402" spans="1:9" ht="12.75">
      <c r="A402" s="51">
        <f t="shared" si="8"/>
        <v>402</v>
      </c>
      <c r="B402" s="3" t="s">
        <v>297</v>
      </c>
      <c r="C402" s="10">
        <v>9720</v>
      </c>
      <c r="D402" s="10">
        <v>0</v>
      </c>
      <c r="E402" s="10">
        <f>E401</f>
        <v>0</v>
      </c>
      <c r="F402" s="10">
        <f>+F401</f>
        <v>0</v>
      </c>
      <c r="G402" s="10">
        <f>+G401</f>
        <v>0</v>
      </c>
      <c r="H402" s="52">
        <v>0</v>
      </c>
      <c r="I402" s="59"/>
    </row>
    <row r="403" spans="1:9" ht="12.75">
      <c r="A403" s="51">
        <f t="shared" si="8"/>
        <v>403</v>
      </c>
      <c r="B403" s="3"/>
      <c r="C403" s="8"/>
      <c r="D403" s="8"/>
      <c r="E403" s="8"/>
      <c r="F403" s="8"/>
      <c r="G403" s="10"/>
      <c r="H403" s="39"/>
      <c r="I403" s="59"/>
    </row>
    <row r="404" spans="1:9" ht="12.75">
      <c r="A404" s="51">
        <f t="shared" si="8"/>
        <v>404</v>
      </c>
      <c r="B404" s="3" t="s">
        <v>240</v>
      </c>
      <c r="C404" s="8"/>
      <c r="D404" s="8"/>
      <c r="E404" s="8"/>
      <c r="F404" s="8"/>
      <c r="G404" s="10"/>
      <c r="H404" s="39"/>
      <c r="I404" s="59"/>
    </row>
    <row r="405" spans="1:9" ht="12.75">
      <c r="A405" s="51">
        <f t="shared" si="8"/>
        <v>405</v>
      </c>
      <c r="B405" s="3" t="s">
        <v>125</v>
      </c>
      <c r="C405" s="10">
        <v>9720.7</v>
      </c>
      <c r="D405" s="10">
        <v>0</v>
      </c>
      <c r="E405" s="10"/>
      <c r="F405" s="10">
        <v>0</v>
      </c>
      <c r="G405" s="10">
        <v>0</v>
      </c>
      <c r="H405" s="39">
        <f>G402-E402</f>
        <v>0</v>
      </c>
      <c r="I405" s="59"/>
    </row>
    <row r="406" spans="1:9" ht="12.75">
      <c r="A406" s="51">
        <f t="shared" si="8"/>
        <v>406</v>
      </c>
      <c r="B406" s="8" t="s">
        <v>130</v>
      </c>
      <c r="C406" s="10">
        <v>9720</v>
      </c>
      <c r="D406" s="10">
        <f>D405</f>
        <v>0</v>
      </c>
      <c r="E406" s="10">
        <f>E405</f>
        <v>0</v>
      </c>
      <c r="F406" s="10">
        <f>F405</f>
        <v>0</v>
      </c>
      <c r="G406" s="10">
        <f>G405</f>
        <v>0</v>
      </c>
      <c r="H406" s="39">
        <f>G403-E403</f>
        <v>0</v>
      </c>
      <c r="I406" s="59"/>
    </row>
    <row r="407" spans="1:9" ht="12.75">
      <c r="A407" s="51">
        <f t="shared" si="8"/>
        <v>407</v>
      </c>
      <c r="B407" s="3" t="s">
        <v>3</v>
      </c>
      <c r="C407" s="8"/>
      <c r="D407" s="8"/>
      <c r="E407" s="8"/>
      <c r="F407" s="8"/>
      <c r="G407" s="10"/>
      <c r="H407" s="8"/>
      <c r="I407" s="56"/>
    </row>
    <row r="408" spans="1:9" ht="12.75">
      <c r="A408" s="51">
        <f t="shared" si="8"/>
        <v>408</v>
      </c>
      <c r="B408" s="79" t="s">
        <v>384</v>
      </c>
      <c r="C408" s="86" t="s">
        <v>389</v>
      </c>
      <c r="D408" s="87">
        <f>D370+D376+D382+D388+D390+D398+D402+D406</f>
        <v>253130</v>
      </c>
      <c r="E408" s="87">
        <f>E370+E376+E382+E388+E390+E398+E402+E406</f>
        <v>249540</v>
      </c>
      <c r="F408" s="87">
        <f>F370+F376+F382+F388+F390+F398+F402+F406</f>
        <v>106675.24</v>
      </c>
      <c r="G408" s="91">
        <f>G370+G376+G382+G388+G390+G398+G402+G406</f>
        <v>251740</v>
      </c>
      <c r="H408" s="87">
        <f>G408-E408</f>
        <v>2200</v>
      </c>
      <c r="I408" s="89">
        <f>H408/E408</f>
        <v>0.00881622184820069</v>
      </c>
    </row>
    <row r="409" spans="1:9" ht="12.75">
      <c r="A409" s="51">
        <f t="shared" si="8"/>
        <v>409</v>
      </c>
      <c r="B409" s="3" t="s">
        <v>3</v>
      </c>
      <c r="C409" s="8" t="s">
        <v>34</v>
      </c>
      <c r="D409" s="8" t="s">
        <v>34</v>
      </c>
      <c r="E409" s="8" t="s">
        <v>34</v>
      </c>
      <c r="F409" s="8" t="s">
        <v>34</v>
      </c>
      <c r="G409" s="8" t="s">
        <v>34</v>
      </c>
      <c r="H409" s="8" t="s">
        <v>34</v>
      </c>
      <c r="I409" s="56" t="s">
        <v>34</v>
      </c>
    </row>
    <row r="410" spans="1:9" ht="12.75">
      <c r="A410" s="51">
        <f t="shared" si="8"/>
        <v>410</v>
      </c>
      <c r="B410" s="3" t="s">
        <v>302</v>
      </c>
      <c r="C410" s="3" t="s">
        <v>226</v>
      </c>
      <c r="D410" s="1" t="s">
        <v>3</v>
      </c>
      <c r="E410" s="1" t="s">
        <v>3</v>
      </c>
      <c r="F410" s="1" t="s">
        <v>3</v>
      </c>
      <c r="G410" s="10" t="s">
        <v>3</v>
      </c>
      <c r="H410" s="1" t="s">
        <v>3</v>
      </c>
      <c r="I410" s="60" t="s">
        <v>3</v>
      </c>
    </row>
    <row r="411" spans="1:9" ht="12.75">
      <c r="A411" s="51">
        <f t="shared" si="8"/>
        <v>411</v>
      </c>
      <c r="B411" s="3" t="s">
        <v>121</v>
      </c>
      <c r="C411" s="1" t="s">
        <v>3</v>
      </c>
      <c r="D411" s="1" t="s">
        <v>3</v>
      </c>
      <c r="E411" s="1" t="s">
        <v>3</v>
      </c>
      <c r="F411" s="1" t="s">
        <v>3</v>
      </c>
      <c r="G411" s="10" t="s">
        <v>3</v>
      </c>
      <c r="H411" s="1" t="s">
        <v>3</v>
      </c>
      <c r="I411" s="60" t="s">
        <v>3</v>
      </c>
    </row>
    <row r="412" spans="1:9" ht="12.75">
      <c r="A412" s="51">
        <f t="shared" si="8"/>
        <v>412</v>
      </c>
      <c r="B412" s="3" t="s">
        <v>20</v>
      </c>
      <c r="C412" s="2">
        <v>8110.1</v>
      </c>
      <c r="D412" s="2">
        <v>25600</v>
      </c>
      <c r="E412" s="39">
        <v>25600</v>
      </c>
      <c r="F412" s="2">
        <v>12149.69</v>
      </c>
      <c r="G412" s="39">
        <v>31430</v>
      </c>
      <c r="H412" s="2">
        <f>G412-E412</f>
        <v>5830</v>
      </c>
      <c r="I412" s="55">
        <f>H412/E412</f>
        <v>0.227734375</v>
      </c>
    </row>
    <row r="413" spans="1:9" ht="12.75">
      <c r="A413" s="51">
        <f t="shared" si="8"/>
        <v>413</v>
      </c>
      <c r="B413" s="3" t="s">
        <v>16</v>
      </c>
      <c r="C413" s="2">
        <v>8110.2</v>
      </c>
      <c r="D413" s="2">
        <v>1200</v>
      </c>
      <c r="E413" s="10">
        <v>1200</v>
      </c>
      <c r="F413" s="2">
        <v>5.99</v>
      </c>
      <c r="G413" s="10">
        <v>990</v>
      </c>
      <c r="H413" s="2">
        <f>G413-E413</f>
        <v>-210</v>
      </c>
      <c r="I413" s="55">
        <f>H413/E413</f>
        <v>-0.175</v>
      </c>
    </row>
    <row r="414" spans="1:9" ht="12.75">
      <c r="A414" s="51">
        <f t="shared" si="8"/>
        <v>414</v>
      </c>
      <c r="B414" s="3" t="s">
        <v>24</v>
      </c>
      <c r="C414" s="2">
        <v>8110.4</v>
      </c>
      <c r="D414" s="2">
        <v>11000</v>
      </c>
      <c r="E414" s="10">
        <v>11000</v>
      </c>
      <c r="F414" s="2">
        <v>7838.97</v>
      </c>
      <c r="G414" s="10">
        <v>9230</v>
      </c>
      <c r="H414" s="2">
        <f>G414-E414</f>
        <v>-1770</v>
      </c>
      <c r="I414" s="55">
        <f>H414/E414</f>
        <v>-0.16090909090909092</v>
      </c>
    </row>
    <row r="415" spans="1:9" ht="12.75">
      <c r="A415" s="51">
        <f t="shared" si="8"/>
        <v>415</v>
      </c>
      <c r="B415" s="3" t="s">
        <v>300</v>
      </c>
      <c r="C415" s="2">
        <v>8110</v>
      </c>
      <c r="D415" s="2">
        <f>SUM(D412:D414)</f>
        <v>37800</v>
      </c>
      <c r="E415" s="2">
        <f>SUM(E412:E414)</f>
        <v>37800</v>
      </c>
      <c r="F415" s="2">
        <f>SUM(F412:F414)</f>
        <v>19994.65</v>
      </c>
      <c r="G415" s="10">
        <f>SUM(G412:G414)</f>
        <v>41650</v>
      </c>
      <c r="H415" s="2">
        <f>G415-E415</f>
        <v>3850</v>
      </c>
      <c r="I415" s="55">
        <f>H415/E415</f>
        <v>0.10185185185185185</v>
      </c>
    </row>
    <row r="416" spans="1:9" ht="12.75">
      <c r="A416" s="51">
        <f t="shared" si="8"/>
        <v>416</v>
      </c>
      <c r="B416" s="3" t="s">
        <v>3</v>
      </c>
      <c r="C416" s="8" t="s">
        <v>12</v>
      </c>
      <c r="D416" s="8" t="s">
        <v>12</v>
      </c>
      <c r="E416" s="8" t="s">
        <v>12</v>
      </c>
      <c r="F416" s="8" t="s">
        <v>12</v>
      </c>
      <c r="G416" s="8" t="s">
        <v>12</v>
      </c>
      <c r="H416" s="8" t="s">
        <v>12</v>
      </c>
      <c r="I416" s="56" t="s">
        <v>12</v>
      </c>
    </row>
    <row r="417" spans="1:10" ht="12.75">
      <c r="A417" s="51">
        <f t="shared" si="8"/>
        <v>417</v>
      </c>
      <c r="B417" s="3" t="s">
        <v>303</v>
      </c>
      <c r="C417" s="1" t="s">
        <v>3</v>
      </c>
      <c r="D417" s="1" t="s">
        <v>3</v>
      </c>
      <c r="E417" s="1" t="s">
        <v>3</v>
      </c>
      <c r="F417" s="1" t="s">
        <v>3</v>
      </c>
      <c r="G417" s="10" t="s">
        <v>3</v>
      </c>
      <c r="H417" s="1" t="s">
        <v>3</v>
      </c>
      <c r="I417" s="60" t="s">
        <v>3</v>
      </c>
      <c r="J417" s="1" t="s">
        <v>3</v>
      </c>
    </row>
    <row r="418" spans="1:9" ht="12.75">
      <c r="A418" s="51">
        <f t="shared" si="8"/>
        <v>418</v>
      </c>
      <c r="B418" s="3" t="s">
        <v>20</v>
      </c>
      <c r="C418" s="2">
        <v>8120.1</v>
      </c>
      <c r="D418" s="2">
        <v>40000</v>
      </c>
      <c r="E418" s="39">
        <v>41000</v>
      </c>
      <c r="F418" s="2">
        <v>17466.57</v>
      </c>
      <c r="G418" s="39">
        <v>54675</v>
      </c>
      <c r="H418" s="2">
        <f>G418-E418</f>
        <v>13675</v>
      </c>
      <c r="I418" s="55">
        <f>H418/E418</f>
        <v>0.3335365853658537</v>
      </c>
    </row>
    <row r="419" spans="1:9" ht="12.75">
      <c r="A419" s="51">
        <f t="shared" si="8"/>
        <v>419</v>
      </c>
      <c r="B419" s="3" t="s">
        <v>16</v>
      </c>
      <c r="C419" s="2">
        <v>8120.2</v>
      </c>
      <c r="D419" s="2">
        <v>23000</v>
      </c>
      <c r="E419" s="39">
        <v>23000</v>
      </c>
      <c r="F419" s="2">
        <v>14283.26</v>
      </c>
      <c r="G419" s="39">
        <v>2750</v>
      </c>
      <c r="H419" s="2">
        <f>G419-E419</f>
        <v>-20250</v>
      </c>
      <c r="I419" s="55">
        <f>H419/E419</f>
        <v>-0.8804347826086957</v>
      </c>
    </row>
    <row r="420" spans="1:9" ht="12.75">
      <c r="A420" s="51">
        <f t="shared" si="8"/>
        <v>420</v>
      </c>
      <c r="B420" s="3" t="s">
        <v>24</v>
      </c>
      <c r="C420" s="2">
        <v>8120.4</v>
      </c>
      <c r="D420" s="2">
        <v>20000</v>
      </c>
      <c r="E420" s="39">
        <v>15000</v>
      </c>
      <c r="F420" s="2">
        <v>3896.53</v>
      </c>
      <c r="G420" s="39">
        <v>20850</v>
      </c>
      <c r="H420" s="2">
        <f>G420-E420</f>
        <v>5850</v>
      </c>
      <c r="I420" s="55">
        <f>H420/E420</f>
        <v>0.39</v>
      </c>
    </row>
    <row r="421" spans="1:9" ht="12.75">
      <c r="A421" s="51">
        <f t="shared" si="8"/>
        <v>421</v>
      </c>
      <c r="B421" s="3" t="s">
        <v>304</v>
      </c>
      <c r="C421" s="2">
        <v>8120</v>
      </c>
      <c r="D421" s="2">
        <f>SUM(D418:D420)</f>
        <v>83000</v>
      </c>
      <c r="E421" s="2">
        <f>SUM(E418:E420)</f>
        <v>79000</v>
      </c>
      <c r="F421" s="2">
        <f>SUM(F418:F420)</f>
        <v>35646.36</v>
      </c>
      <c r="G421" s="10">
        <f>SUM(G418:G420)</f>
        <v>78275</v>
      </c>
      <c r="H421" s="2">
        <f>G421-E421</f>
        <v>-725</v>
      </c>
      <c r="I421" s="55">
        <f>H421/E421</f>
        <v>-0.009177215189873418</v>
      </c>
    </row>
    <row r="422" spans="1:9" ht="12.75">
      <c r="A422" s="51">
        <f t="shared" si="8"/>
        <v>422</v>
      </c>
      <c r="B422" s="3" t="s">
        <v>3</v>
      </c>
      <c r="C422" s="8" t="s">
        <v>12</v>
      </c>
      <c r="D422" s="8" t="s">
        <v>12</v>
      </c>
      <c r="E422" s="8" t="s">
        <v>12</v>
      </c>
      <c r="F422" s="8" t="s">
        <v>12</v>
      </c>
      <c r="G422" s="8" t="s">
        <v>12</v>
      </c>
      <c r="H422" s="8" t="s">
        <v>12</v>
      </c>
      <c r="I422" s="56" t="s">
        <v>12</v>
      </c>
    </row>
    <row r="423" spans="1:10" ht="12.75">
      <c r="A423" s="51">
        <f t="shared" si="8"/>
        <v>423</v>
      </c>
      <c r="B423" s="3" t="s">
        <v>305</v>
      </c>
      <c r="C423" s="1" t="s">
        <v>3</v>
      </c>
      <c r="D423" s="1" t="s">
        <v>3</v>
      </c>
      <c r="E423" s="1" t="s">
        <v>3</v>
      </c>
      <c r="F423" s="1" t="s">
        <v>3</v>
      </c>
      <c r="G423" s="10" t="s">
        <v>3</v>
      </c>
      <c r="H423" s="1" t="s">
        <v>3</v>
      </c>
      <c r="I423" s="60" t="s">
        <v>3</v>
      </c>
      <c r="J423" s="1" t="s">
        <v>3</v>
      </c>
    </row>
    <row r="424" spans="1:9" ht="12.75">
      <c r="A424" s="51">
        <f t="shared" si="8"/>
        <v>424</v>
      </c>
      <c r="B424" s="3" t="s">
        <v>20</v>
      </c>
      <c r="C424" s="2">
        <v>8130.1</v>
      </c>
      <c r="D424" s="2">
        <v>0</v>
      </c>
      <c r="E424" s="10">
        <v>0</v>
      </c>
      <c r="F424" s="2">
        <v>0</v>
      </c>
      <c r="G424" s="10">
        <v>0</v>
      </c>
      <c r="H424" s="2">
        <f>G424-E424</f>
        <v>0</v>
      </c>
      <c r="I424" s="55"/>
    </row>
    <row r="425" spans="1:9" ht="12.75">
      <c r="A425" s="51">
        <f t="shared" si="8"/>
        <v>425</v>
      </c>
      <c r="B425" s="3" t="s">
        <v>16</v>
      </c>
      <c r="C425" s="2">
        <v>8130.2</v>
      </c>
      <c r="D425" s="2">
        <v>10000</v>
      </c>
      <c r="E425" s="10">
        <v>10000</v>
      </c>
      <c r="F425" s="2">
        <v>2484.94</v>
      </c>
      <c r="G425" s="10">
        <v>4500</v>
      </c>
      <c r="H425" s="2">
        <f>G425-E425</f>
        <v>-5500</v>
      </c>
      <c r="I425" s="55">
        <f>H425/E425</f>
        <v>-0.55</v>
      </c>
    </row>
    <row r="426" spans="1:9" ht="12.75">
      <c r="A426" s="51">
        <f t="shared" si="8"/>
        <v>426</v>
      </c>
      <c r="B426" s="3" t="s">
        <v>24</v>
      </c>
      <c r="C426" s="2">
        <v>8130.4</v>
      </c>
      <c r="D426" s="2">
        <v>55700</v>
      </c>
      <c r="E426" s="39">
        <v>63000</v>
      </c>
      <c r="F426" s="2">
        <v>22349.66</v>
      </c>
      <c r="G426" s="39">
        <v>70800</v>
      </c>
      <c r="H426" s="2">
        <f>G426-E426</f>
        <v>7800</v>
      </c>
      <c r="I426" s="55">
        <f>H426/E426</f>
        <v>0.12380952380952381</v>
      </c>
    </row>
    <row r="427" spans="1:9" ht="12.75">
      <c r="A427" s="51">
        <f t="shared" si="8"/>
        <v>427</v>
      </c>
      <c r="B427" s="8" t="s">
        <v>306</v>
      </c>
      <c r="C427" s="2">
        <v>8130</v>
      </c>
      <c r="D427" s="2">
        <f>SUM(D424:D426)</f>
        <v>65700</v>
      </c>
      <c r="E427" s="2">
        <f>SUM(E424:E426)</f>
        <v>73000</v>
      </c>
      <c r="F427" s="2">
        <f>SUM(F424:F426)</f>
        <v>24834.6</v>
      </c>
      <c r="G427" s="10">
        <f>SUM(G424:G426)</f>
        <v>75300</v>
      </c>
      <c r="H427" s="2">
        <f>G427-E427</f>
        <v>2300</v>
      </c>
      <c r="I427" s="55">
        <f>H427/E427</f>
        <v>0.031506849315068496</v>
      </c>
    </row>
    <row r="428" spans="1:9" ht="12.75">
      <c r="A428" s="51">
        <f t="shared" si="8"/>
        <v>428</v>
      </c>
      <c r="B428" s="8"/>
      <c r="C428" s="8" t="s">
        <v>12</v>
      </c>
      <c r="D428" s="8" t="s">
        <v>12</v>
      </c>
      <c r="E428" s="8" t="s">
        <v>12</v>
      </c>
      <c r="F428" s="8" t="s">
        <v>12</v>
      </c>
      <c r="G428" s="8" t="s">
        <v>12</v>
      </c>
      <c r="H428" s="8" t="s">
        <v>12</v>
      </c>
      <c r="I428" s="56" t="s">
        <v>12</v>
      </c>
    </row>
    <row r="429" spans="1:9" ht="12.75">
      <c r="A429" s="51">
        <f t="shared" si="8"/>
        <v>429</v>
      </c>
      <c r="B429" s="8" t="s">
        <v>246</v>
      </c>
      <c r="C429" s="8" t="s">
        <v>3</v>
      </c>
      <c r="D429" s="8" t="s">
        <v>3</v>
      </c>
      <c r="E429" s="8"/>
      <c r="F429" s="8"/>
      <c r="G429" s="10"/>
      <c r="H429" s="8"/>
      <c r="I429" s="56"/>
    </row>
    <row r="430" spans="1:9" ht="12.75">
      <c r="A430" s="51">
        <f t="shared" si="8"/>
        <v>430</v>
      </c>
      <c r="B430" s="3" t="s">
        <v>24</v>
      </c>
      <c r="C430" s="10">
        <v>9901.4</v>
      </c>
      <c r="D430" s="10">
        <v>20950</v>
      </c>
      <c r="E430" s="10">
        <v>20950</v>
      </c>
      <c r="F430" s="10">
        <v>0</v>
      </c>
      <c r="G430" s="10">
        <v>20950</v>
      </c>
      <c r="H430" s="10">
        <f>G430-E430</f>
        <v>0</v>
      </c>
      <c r="I430" s="58">
        <f>H430/E430</f>
        <v>0</v>
      </c>
    </row>
    <row r="431" spans="1:9" ht="12.75">
      <c r="A431" s="51">
        <f t="shared" si="8"/>
        <v>431</v>
      </c>
      <c r="B431" s="3" t="s">
        <v>307</v>
      </c>
      <c r="C431" s="10">
        <v>9901</v>
      </c>
      <c r="D431" s="10">
        <f>+D430</f>
        <v>20950</v>
      </c>
      <c r="E431" s="10">
        <f>+E430</f>
        <v>20950</v>
      </c>
      <c r="F431" s="10">
        <f>+F430</f>
        <v>0</v>
      </c>
      <c r="G431" s="10">
        <f>G430</f>
        <v>20950</v>
      </c>
      <c r="H431" s="10">
        <f>G431-E431</f>
        <v>0</v>
      </c>
      <c r="I431" s="58">
        <f>H431/E431</f>
        <v>0</v>
      </c>
    </row>
    <row r="432" spans="1:9" ht="12.75">
      <c r="A432" s="51">
        <f t="shared" si="8"/>
        <v>432</v>
      </c>
      <c r="B432" s="3" t="s">
        <v>3</v>
      </c>
      <c r="C432" s="8"/>
      <c r="D432" s="8"/>
      <c r="E432" s="8"/>
      <c r="F432" s="8"/>
      <c r="G432" s="10"/>
      <c r="H432" s="8"/>
      <c r="I432" s="56"/>
    </row>
    <row r="433" spans="1:9" ht="12.75">
      <c r="A433" s="51">
        <f t="shared" si="8"/>
        <v>433</v>
      </c>
      <c r="B433" s="3" t="s">
        <v>104</v>
      </c>
      <c r="C433" s="3" t="s">
        <v>3</v>
      </c>
      <c r="D433" s="1" t="s">
        <v>3</v>
      </c>
      <c r="E433" s="1" t="s">
        <v>3</v>
      </c>
      <c r="F433" s="1" t="s">
        <v>3</v>
      </c>
      <c r="G433" s="10" t="s">
        <v>3</v>
      </c>
      <c r="H433" s="1" t="s">
        <v>3</v>
      </c>
      <c r="I433" s="60" t="s">
        <v>60</v>
      </c>
    </row>
    <row r="434" spans="1:9" ht="12.75">
      <c r="A434" s="51">
        <f t="shared" si="8"/>
        <v>434</v>
      </c>
      <c r="B434" s="3" t="s">
        <v>308</v>
      </c>
      <c r="C434" s="2">
        <v>9010.8</v>
      </c>
      <c r="D434" s="2">
        <v>10120</v>
      </c>
      <c r="E434" s="2">
        <v>10120</v>
      </c>
      <c r="F434" s="2">
        <v>7198</v>
      </c>
      <c r="G434" s="39">
        <v>11000</v>
      </c>
      <c r="H434" s="2">
        <f>G434-E434</f>
        <v>880</v>
      </c>
      <c r="I434" s="55">
        <f>H434/E434</f>
        <v>0.08695652173913043</v>
      </c>
    </row>
    <row r="435" spans="1:9" ht="12.75">
      <c r="A435" s="51">
        <f t="shared" si="8"/>
        <v>435</v>
      </c>
      <c r="B435" s="3" t="s">
        <v>123</v>
      </c>
      <c r="C435" s="2">
        <v>9030.8</v>
      </c>
      <c r="D435" s="2">
        <v>5870</v>
      </c>
      <c r="E435" s="10">
        <v>6000</v>
      </c>
      <c r="F435" s="2">
        <v>2204.34</v>
      </c>
      <c r="G435" s="10">
        <v>7000</v>
      </c>
      <c r="H435" s="2">
        <f>G435-E435</f>
        <v>1000</v>
      </c>
      <c r="I435" s="55">
        <f>H435/E435</f>
        <v>0.16666666666666666</v>
      </c>
    </row>
    <row r="436" spans="1:9" ht="12.75">
      <c r="A436" s="51">
        <f t="shared" si="8"/>
        <v>436</v>
      </c>
      <c r="B436" s="3" t="s">
        <v>3</v>
      </c>
      <c r="C436" s="2" t="s">
        <v>3</v>
      </c>
      <c r="D436" s="2"/>
      <c r="E436" s="10"/>
      <c r="F436" s="2"/>
      <c r="G436" s="10"/>
      <c r="H436" s="2"/>
      <c r="I436" s="55"/>
    </row>
    <row r="437" spans="1:9" ht="12.75">
      <c r="A437" s="51">
        <f t="shared" si="8"/>
        <v>437</v>
      </c>
      <c r="B437" s="3" t="s">
        <v>117</v>
      </c>
      <c r="C437" s="2">
        <v>9055.8</v>
      </c>
      <c r="D437" s="2">
        <v>50</v>
      </c>
      <c r="E437" s="10">
        <v>50</v>
      </c>
      <c r="F437" s="2">
        <v>0</v>
      </c>
      <c r="G437" s="10">
        <v>50</v>
      </c>
      <c r="H437" s="2">
        <f>G437-E437</f>
        <v>0</v>
      </c>
      <c r="I437" s="55"/>
    </row>
    <row r="438" spans="1:9" ht="12.75">
      <c r="A438" s="51">
        <f t="shared" si="8"/>
        <v>438</v>
      </c>
      <c r="B438" s="3" t="s">
        <v>118</v>
      </c>
      <c r="C438" s="2">
        <v>9060.8</v>
      </c>
      <c r="D438" s="2">
        <v>40940</v>
      </c>
      <c r="E438" s="39">
        <v>40940</v>
      </c>
      <c r="F438" s="2">
        <v>12000.39</v>
      </c>
      <c r="G438" s="39">
        <v>35000</v>
      </c>
      <c r="H438" s="2">
        <f>G438-E438</f>
        <v>-5940</v>
      </c>
      <c r="I438" s="55">
        <f>H438/E438</f>
        <v>-0.14509037616023449</v>
      </c>
    </row>
    <row r="439" spans="1:9" ht="12.75">
      <c r="A439" s="51">
        <f t="shared" si="8"/>
        <v>439</v>
      </c>
      <c r="B439" s="3" t="s">
        <v>296</v>
      </c>
      <c r="C439" s="2">
        <v>9000</v>
      </c>
      <c r="D439" s="2">
        <f>SUM(D434:D438)</f>
        <v>56980</v>
      </c>
      <c r="E439" s="2">
        <f>SUM(E434:E438)</f>
        <v>57110</v>
      </c>
      <c r="F439" s="2">
        <f>SUM(F434:F438)</f>
        <v>21402.73</v>
      </c>
      <c r="G439" s="10">
        <f>SUM(G434:G438)</f>
        <v>53050</v>
      </c>
      <c r="H439" s="2">
        <f>G439-E439</f>
        <v>-4060</v>
      </c>
      <c r="I439" s="55">
        <f>H439/E439</f>
        <v>-0.07109087725442129</v>
      </c>
    </row>
    <row r="440" spans="1:9" ht="12.75">
      <c r="A440" s="51">
        <f t="shared" si="8"/>
        <v>440</v>
      </c>
      <c r="B440" s="3" t="s">
        <v>3</v>
      </c>
      <c r="C440" s="8" t="s">
        <v>12</v>
      </c>
      <c r="D440" s="8" t="s">
        <v>12</v>
      </c>
      <c r="E440" s="8" t="s">
        <v>12</v>
      </c>
      <c r="F440" s="8" t="s">
        <v>12</v>
      </c>
      <c r="G440" s="8" t="s">
        <v>12</v>
      </c>
      <c r="H440" s="8" t="s">
        <v>12</v>
      </c>
      <c r="I440" s="56" t="s">
        <v>12</v>
      </c>
    </row>
    <row r="441" spans="1:9" ht="12.75">
      <c r="A441" s="51">
        <f t="shared" si="8"/>
        <v>441</v>
      </c>
      <c r="B441" s="8" t="s">
        <v>364</v>
      </c>
      <c r="C441" s="1" t="s">
        <v>3</v>
      </c>
      <c r="D441" s="1" t="s">
        <v>3</v>
      </c>
      <c r="E441" s="1" t="s">
        <v>3</v>
      </c>
      <c r="F441" s="1" t="s">
        <v>3</v>
      </c>
      <c r="G441" s="10" t="s">
        <v>3</v>
      </c>
      <c r="H441" s="1" t="s">
        <v>3</v>
      </c>
      <c r="I441" s="60" t="s">
        <v>3</v>
      </c>
    </row>
    <row r="442" spans="1:10" ht="12.75">
      <c r="A442" s="51">
        <f t="shared" si="8"/>
        <v>442</v>
      </c>
      <c r="B442" s="1" t="s">
        <v>241</v>
      </c>
      <c r="C442" s="2">
        <v>9789.6</v>
      </c>
      <c r="D442" s="2">
        <v>155000</v>
      </c>
      <c r="E442" s="2">
        <v>155000</v>
      </c>
      <c r="F442" s="2">
        <v>155000</v>
      </c>
      <c r="G442" s="39">
        <v>162500</v>
      </c>
      <c r="H442" s="2">
        <f>G442-E442</f>
        <v>7500</v>
      </c>
      <c r="I442" s="55">
        <f>H442/E442</f>
        <v>0.04838709677419355</v>
      </c>
      <c r="J442" s="51"/>
    </row>
    <row r="443" spans="1:9" ht="12.75">
      <c r="A443" s="51">
        <f t="shared" si="8"/>
        <v>443</v>
      </c>
      <c r="B443" s="3" t="s">
        <v>242</v>
      </c>
      <c r="C443" s="2">
        <v>9789</v>
      </c>
      <c r="D443" s="2">
        <f>SUM(D442)</f>
        <v>155000</v>
      </c>
      <c r="E443" s="2">
        <f>E442</f>
        <v>155000</v>
      </c>
      <c r="F443" s="2">
        <f>F442</f>
        <v>155000</v>
      </c>
      <c r="G443" s="10">
        <f>G442</f>
        <v>162500</v>
      </c>
      <c r="H443" s="2">
        <f>G443-E443</f>
        <v>7500</v>
      </c>
      <c r="I443" s="55">
        <f>H443/E443</f>
        <v>0.04838709677419355</v>
      </c>
    </row>
    <row r="444" spans="1:9" ht="12.75">
      <c r="A444" s="51">
        <f t="shared" si="8"/>
        <v>444</v>
      </c>
      <c r="B444" s="3" t="s">
        <v>3</v>
      </c>
      <c r="C444" s="8" t="s">
        <v>12</v>
      </c>
      <c r="D444" s="8" t="s">
        <v>12</v>
      </c>
      <c r="E444" s="8" t="s">
        <v>12</v>
      </c>
      <c r="F444" s="8" t="s">
        <v>12</v>
      </c>
      <c r="G444" s="8" t="s">
        <v>12</v>
      </c>
      <c r="H444" s="8" t="s">
        <v>12</v>
      </c>
      <c r="I444" s="56" t="s">
        <v>12</v>
      </c>
    </row>
    <row r="445" spans="1:9" ht="12.75">
      <c r="A445" s="51">
        <f t="shared" si="8"/>
        <v>445</v>
      </c>
      <c r="B445" s="8" t="s">
        <v>240</v>
      </c>
      <c r="C445" s="1" t="s">
        <v>3</v>
      </c>
      <c r="D445" s="1" t="s">
        <v>3</v>
      </c>
      <c r="E445" s="1" t="s">
        <v>3</v>
      </c>
      <c r="F445" s="1" t="s">
        <v>3</v>
      </c>
      <c r="G445" s="10" t="s">
        <v>3</v>
      </c>
      <c r="H445" s="1" t="s">
        <v>3</v>
      </c>
      <c r="I445" s="60" t="s">
        <v>3</v>
      </c>
    </row>
    <row r="446" spans="1:9" ht="12.75">
      <c r="A446" s="51">
        <f t="shared" si="8"/>
        <v>446</v>
      </c>
      <c r="B446" s="3" t="s">
        <v>125</v>
      </c>
      <c r="C446" s="2">
        <v>9720.7</v>
      </c>
      <c r="D446" s="2">
        <v>0</v>
      </c>
      <c r="E446" s="2">
        <v>0</v>
      </c>
      <c r="F446" s="2">
        <v>0</v>
      </c>
      <c r="G446" s="39">
        <v>0</v>
      </c>
      <c r="H446" s="2">
        <f>G446-E446</f>
        <v>0</v>
      </c>
      <c r="I446" s="55">
        <v>0</v>
      </c>
    </row>
    <row r="447" spans="1:9" ht="12.75">
      <c r="A447" s="51">
        <f t="shared" si="8"/>
        <v>447</v>
      </c>
      <c r="B447" s="8" t="s">
        <v>130</v>
      </c>
      <c r="C447" s="2">
        <v>9720</v>
      </c>
      <c r="D447" s="2">
        <f>D446</f>
        <v>0</v>
      </c>
      <c r="E447" s="2">
        <f>E446</f>
        <v>0</v>
      </c>
      <c r="F447" s="2">
        <f>F446</f>
        <v>0</v>
      </c>
      <c r="G447" s="10">
        <f>G446</f>
        <v>0</v>
      </c>
      <c r="H447" s="2">
        <f>G447-E447</f>
        <v>0</v>
      </c>
      <c r="I447" s="55">
        <v>0</v>
      </c>
    </row>
    <row r="448" spans="1:9" ht="12.75">
      <c r="A448" s="51">
        <f t="shared" si="8"/>
        <v>448</v>
      </c>
      <c r="B448" s="3" t="s">
        <v>3</v>
      </c>
      <c r="C448" s="8" t="s">
        <v>12</v>
      </c>
      <c r="D448" s="8" t="s">
        <v>12</v>
      </c>
      <c r="E448" s="8" t="s">
        <v>12</v>
      </c>
      <c r="F448" s="8" t="s">
        <v>12</v>
      </c>
      <c r="G448" s="8" t="s">
        <v>12</v>
      </c>
      <c r="H448" s="8" t="s">
        <v>12</v>
      </c>
      <c r="I448" s="56" t="s">
        <v>12</v>
      </c>
    </row>
    <row r="449" spans="1:9" ht="12.75">
      <c r="A449" s="51">
        <f t="shared" si="8"/>
        <v>449</v>
      </c>
      <c r="B449" s="79" t="s">
        <v>309</v>
      </c>
      <c r="C449" s="86" t="s">
        <v>390</v>
      </c>
      <c r="D449" s="87">
        <f>D415+D421+D427+D430+D439+D443+D447</f>
        <v>419430</v>
      </c>
      <c r="E449" s="87">
        <f>E415+E421+E427+E430+E439+E443+E447</f>
        <v>422860</v>
      </c>
      <c r="F449" s="87">
        <f>F415+F421+F427+F430+F439+F443+F447</f>
        <v>256878.34</v>
      </c>
      <c r="G449" s="90">
        <f>G415+G421+G427+G430+G439+G443+G447</f>
        <v>431725</v>
      </c>
      <c r="H449" s="87">
        <f>G449-E449</f>
        <v>8865</v>
      </c>
      <c r="I449" s="89">
        <f>H449/E449</f>
        <v>0.020964385375774486</v>
      </c>
    </row>
    <row r="450" spans="1:9" ht="12.75">
      <c r="A450" s="51">
        <f t="shared" si="8"/>
        <v>450</v>
      </c>
      <c r="B450" s="3" t="s">
        <v>3</v>
      </c>
      <c r="C450" s="8" t="s">
        <v>34</v>
      </c>
      <c r="D450" s="8" t="s">
        <v>34</v>
      </c>
      <c r="E450" s="8" t="s">
        <v>34</v>
      </c>
      <c r="F450" s="8" t="s">
        <v>34</v>
      </c>
      <c r="G450" s="8" t="s">
        <v>34</v>
      </c>
      <c r="H450" s="8" t="s">
        <v>34</v>
      </c>
      <c r="I450" s="56" t="s">
        <v>34</v>
      </c>
    </row>
    <row r="451" spans="1:9" ht="12.75">
      <c r="A451" s="51">
        <f t="shared" si="8"/>
        <v>451</v>
      </c>
      <c r="B451" s="3" t="s">
        <v>310</v>
      </c>
      <c r="C451" s="3" t="s">
        <v>227</v>
      </c>
      <c r="D451" s="1" t="s">
        <v>3</v>
      </c>
      <c r="E451" s="1" t="s">
        <v>3</v>
      </c>
      <c r="F451" s="1" t="s">
        <v>3</v>
      </c>
      <c r="G451" s="10" t="s">
        <v>3</v>
      </c>
      <c r="H451" s="1" t="s">
        <v>3</v>
      </c>
      <c r="I451" s="60" t="s">
        <v>3</v>
      </c>
    </row>
    <row r="452" spans="1:9" ht="12.75">
      <c r="A452" s="51">
        <f t="shared" si="8"/>
        <v>452</v>
      </c>
      <c r="B452" s="3" t="s">
        <v>121</v>
      </c>
      <c r="C452" s="1" t="s">
        <v>3</v>
      </c>
      <c r="D452" s="1" t="s">
        <v>3</v>
      </c>
      <c r="E452" s="1" t="s">
        <v>3</v>
      </c>
      <c r="F452" s="1" t="s">
        <v>3</v>
      </c>
      <c r="G452" s="10" t="s">
        <v>3</v>
      </c>
      <c r="H452" s="1" t="s">
        <v>3</v>
      </c>
      <c r="I452" s="60" t="s">
        <v>3</v>
      </c>
    </row>
    <row r="453" spans="1:10" ht="12.75">
      <c r="A453" s="51">
        <f t="shared" si="8"/>
        <v>453</v>
      </c>
      <c r="B453" s="3" t="s">
        <v>20</v>
      </c>
      <c r="C453" s="2">
        <v>8110.1</v>
      </c>
      <c r="D453" s="2">
        <v>25500</v>
      </c>
      <c r="E453" s="39">
        <v>25500</v>
      </c>
      <c r="F453" s="2">
        <v>12149.69</v>
      </c>
      <c r="G453" s="39">
        <v>20951</v>
      </c>
      <c r="H453" s="2">
        <f>G453-E453</f>
        <v>-4549</v>
      </c>
      <c r="I453" s="55">
        <f>H453/E453</f>
        <v>-0.1783921568627451</v>
      </c>
      <c r="J453" s="51"/>
    </row>
    <row r="454" spans="1:9" ht="12.75">
      <c r="A454" s="51">
        <f t="shared" si="8"/>
        <v>454</v>
      </c>
      <c r="B454" s="3" t="s">
        <v>16</v>
      </c>
      <c r="C454" s="2">
        <v>8110.2</v>
      </c>
      <c r="D454" s="2">
        <v>600</v>
      </c>
      <c r="E454" s="10">
        <v>600</v>
      </c>
      <c r="F454" s="2">
        <v>4</v>
      </c>
      <c r="G454" s="10">
        <v>660</v>
      </c>
      <c r="H454" s="2">
        <f>G454-E454</f>
        <v>60</v>
      </c>
      <c r="I454" s="55">
        <f>H454/E454</f>
        <v>0.1</v>
      </c>
    </row>
    <row r="455" spans="1:9" ht="12.75">
      <c r="A455" s="51">
        <f t="shared" si="8"/>
        <v>455</v>
      </c>
      <c r="B455" s="3" t="s">
        <v>24</v>
      </c>
      <c r="C455" s="2">
        <v>8110.4</v>
      </c>
      <c r="D455" s="2">
        <v>9060</v>
      </c>
      <c r="E455" s="10">
        <v>9060</v>
      </c>
      <c r="F455" s="2">
        <v>2132.33</v>
      </c>
      <c r="G455" s="10">
        <v>7280</v>
      </c>
      <c r="H455" s="2">
        <f>G455-E455</f>
        <v>-1780</v>
      </c>
      <c r="I455" s="55">
        <f>H455/E455</f>
        <v>-0.19646799116997793</v>
      </c>
    </row>
    <row r="456" spans="1:9" ht="12.75">
      <c r="A456" s="51">
        <f t="shared" si="8"/>
        <v>456</v>
      </c>
      <c r="B456" s="3" t="s">
        <v>300</v>
      </c>
      <c r="C456" s="2">
        <v>8110</v>
      </c>
      <c r="D456" s="2">
        <f>SUM(D453:D455)</f>
        <v>35160</v>
      </c>
      <c r="E456" s="2">
        <f>SUM(E453:E455)</f>
        <v>35160</v>
      </c>
      <c r="F456" s="2">
        <f>SUM(F453:F455)</f>
        <v>14286.02</v>
      </c>
      <c r="G456" s="39">
        <f>SUM(G453:G455)</f>
        <v>28891</v>
      </c>
      <c r="H456" s="2">
        <f>G456-E456</f>
        <v>-6269</v>
      </c>
      <c r="I456" s="55">
        <f>H456/E456</f>
        <v>-0.17829920364050056</v>
      </c>
    </row>
    <row r="457" spans="1:9" ht="12.75">
      <c r="A457" s="51">
        <f t="shared" si="8"/>
        <v>457</v>
      </c>
      <c r="B457" s="3" t="s">
        <v>3</v>
      </c>
      <c r="C457" s="8" t="s">
        <v>12</v>
      </c>
      <c r="D457" s="8" t="s">
        <v>12</v>
      </c>
      <c r="E457" s="8" t="s">
        <v>12</v>
      </c>
      <c r="F457" s="8" t="s">
        <v>12</v>
      </c>
      <c r="G457" s="8" t="s">
        <v>12</v>
      </c>
      <c r="H457" s="8" t="s">
        <v>12</v>
      </c>
      <c r="I457" s="56" t="s">
        <v>12</v>
      </c>
    </row>
    <row r="458" spans="1:9" ht="12.75">
      <c r="A458" s="51">
        <f t="shared" si="8"/>
        <v>458</v>
      </c>
      <c r="B458" s="3" t="s">
        <v>311</v>
      </c>
      <c r="C458" s="1" t="s">
        <v>3</v>
      </c>
      <c r="D458" s="1" t="s">
        <v>3</v>
      </c>
      <c r="E458" s="1" t="s">
        <v>3</v>
      </c>
      <c r="F458" s="1" t="s">
        <v>3</v>
      </c>
      <c r="G458" s="10" t="s">
        <v>3</v>
      </c>
      <c r="H458" s="1" t="s">
        <v>3</v>
      </c>
      <c r="I458" s="60" t="s">
        <v>3</v>
      </c>
    </row>
    <row r="459" spans="1:10" ht="12.75">
      <c r="A459" s="51">
        <f t="shared" si="8"/>
        <v>459</v>
      </c>
      <c r="B459" s="3" t="s">
        <v>20</v>
      </c>
      <c r="C459" s="2">
        <v>8120.1</v>
      </c>
      <c r="D459" s="2">
        <v>40000</v>
      </c>
      <c r="E459" s="10">
        <v>41000</v>
      </c>
      <c r="F459" s="2">
        <v>17466.31</v>
      </c>
      <c r="G459" s="10">
        <v>36430</v>
      </c>
      <c r="H459" s="2">
        <f>G459-E459</f>
        <v>-4570</v>
      </c>
      <c r="I459" s="55">
        <f>H459/E459</f>
        <v>-0.11146341463414634</v>
      </c>
      <c r="J459" s="51"/>
    </row>
    <row r="460" spans="1:9" ht="12.75">
      <c r="A460" s="51">
        <f t="shared" si="8"/>
        <v>460</v>
      </c>
      <c r="B460" s="3" t="s">
        <v>16</v>
      </c>
      <c r="C460" s="2">
        <v>8120.2</v>
      </c>
      <c r="D460" s="2">
        <v>5000</v>
      </c>
      <c r="E460" s="10">
        <v>15000</v>
      </c>
      <c r="F460" s="2">
        <v>11297.19</v>
      </c>
      <c r="G460" s="10">
        <v>1850</v>
      </c>
      <c r="H460" s="2">
        <f>G460-E460</f>
        <v>-13150</v>
      </c>
      <c r="I460" s="55">
        <f>H460/E460</f>
        <v>-0.8766666666666667</v>
      </c>
    </row>
    <row r="461" spans="1:9" ht="12.75">
      <c r="A461" s="51">
        <f aca="true" t="shared" si="9" ref="A461:A524">ROW(A461)</f>
        <v>461</v>
      </c>
      <c r="B461" s="3" t="s">
        <v>24</v>
      </c>
      <c r="C461" s="2">
        <v>8120.4</v>
      </c>
      <c r="D461" s="2">
        <v>25750</v>
      </c>
      <c r="E461" s="10">
        <v>18000</v>
      </c>
      <c r="F461" s="2">
        <v>6474.23</v>
      </c>
      <c r="G461" s="10">
        <v>14425</v>
      </c>
      <c r="H461" s="2">
        <f>G461-E461</f>
        <v>-3575</v>
      </c>
      <c r="I461" s="55">
        <f>H461/E461</f>
        <v>-0.1986111111111111</v>
      </c>
    </row>
    <row r="462" spans="1:9" ht="12.75">
      <c r="A462" s="51">
        <f t="shared" si="9"/>
        <v>462</v>
      </c>
      <c r="B462" s="3" t="s">
        <v>312</v>
      </c>
      <c r="C462" s="2">
        <v>8120</v>
      </c>
      <c r="D462" s="2">
        <f>SUM(D459:D461)</f>
        <v>70750</v>
      </c>
      <c r="E462" s="2">
        <f>SUM(E459:E461)</f>
        <v>74000</v>
      </c>
      <c r="F462" s="2">
        <f>SUM(F459:F461)</f>
        <v>35237.729999999996</v>
      </c>
      <c r="G462" s="10">
        <f>SUM(G459:G461)</f>
        <v>52705</v>
      </c>
      <c r="H462" s="2">
        <f>G462-E462</f>
        <v>-21295</v>
      </c>
      <c r="I462" s="55">
        <f>H462/E462</f>
        <v>-0.28777027027027025</v>
      </c>
    </row>
    <row r="463" spans="1:9" ht="12.75">
      <c r="A463" s="51">
        <f t="shared" si="9"/>
        <v>463</v>
      </c>
      <c r="B463" s="3" t="s">
        <v>3</v>
      </c>
      <c r="C463" s="8" t="s">
        <v>12</v>
      </c>
      <c r="D463" s="8" t="s">
        <v>12</v>
      </c>
      <c r="E463" s="8" t="s">
        <v>12</v>
      </c>
      <c r="F463" s="8" t="s">
        <v>12</v>
      </c>
      <c r="G463" s="8" t="s">
        <v>12</v>
      </c>
      <c r="H463" s="8" t="s">
        <v>12</v>
      </c>
      <c r="I463" s="56" t="s">
        <v>12</v>
      </c>
    </row>
    <row r="464" spans="1:9" ht="12.75">
      <c r="A464" s="51">
        <f t="shared" si="9"/>
        <v>464</v>
      </c>
      <c r="B464" s="3" t="s">
        <v>305</v>
      </c>
      <c r="C464" s="1" t="s">
        <v>3</v>
      </c>
      <c r="D464" s="1" t="s">
        <v>3</v>
      </c>
      <c r="E464" s="1" t="s">
        <v>3</v>
      </c>
      <c r="F464" s="1" t="s">
        <v>3</v>
      </c>
      <c r="G464" s="10" t="s">
        <v>3</v>
      </c>
      <c r="H464" s="1" t="s">
        <v>3</v>
      </c>
      <c r="I464" s="60" t="s">
        <v>3</v>
      </c>
    </row>
    <row r="465" spans="1:9" ht="12.75">
      <c r="A465" s="51">
        <f t="shared" si="9"/>
        <v>465</v>
      </c>
      <c r="B465" s="3" t="s">
        <v>20</v>
      </c>
      <c r="C465" s="2">
        <v>8130.1</v>
      </c>
      <c r="D465" s="2">
        <v>0</v>
      </c>
      <c r="E465" s="10"/>
      <c r="F465" s="2">
        <v>0</v>
      </c>
      <c r="G465" s="10">
        <v>0</v>
      </c>
      <c r="H465" s="2">
        <f>G465-E465</f>
        <v>0</v>
      </c>
      <c r="I465" s="55"/>
    </row>
    <row r="466" spans="1:10" ht="12.75">
      <c r="A466" s="51">
        <f t="shared" si="9"/>
        <v>466</v>
      </c>
      <c r="B466" s="3" t="s">
        <v>16</v>
      </c>
      <c r="C466" s="2">
        <v>8130.2</v>
      </c>
      <c r="D466" s="2">
        <v>2500</v>
      </c>
      <c r="E466" s="10">
        <v>1500</v>
      </c>
      <c r="F466" s="2">
        <v>7608.07</v>
      </c>
      <c r="G466" s="10">
        <v>2730</v>
      </c>
      <c r="H466" s="2">
        <f>G466-E466</f>
        <v>1230</v>
      </c>
      <c r="I466" s="55">
        <f>H466/E466</f>
        <v>0.82</v>
      </c>
      <c r="J466" s="138"/>
    </row>
    <row r="467" spans="1:10" ht="12.75">
      <c r="A467" s="51">
        <f t="shared" si="9"/>
        <v>467</v>
      </c>
      <c r="B467" s="3" t="s">
        <v>24</v>
      </c>
      <c r="C467" s="2">
        <v>8130.4</v>
      </c>
      <c r="D467" s="2">
        <v>35000</v>
      </c>
      <c r="E467" s="10">
        <v>35000</v>
      </c>
      <c r="F467" s="2">
        <v>15557.62</v>
      </c>
      <c r="G467" s="10">
        <v>57000</v>
      </c>
      <c r="H467" s="2">
        <f>G467-E467</f>
        <v>22000</v>
      </c>
      <c r="I467" s="55">
        <f>H467/E467</f>
        <v>0.6285714285714286</v>
      </c>
      <c r="J467" s="138"/>
    </row>
    <row r="468" spans="1:10" ht="12.75">
      <c r="A468" s="51">
        <f t="shared" si="9"/>
        <v>468</v>
      </c>
      <c r="B468" s="3" t="s">
        <v>306</v>
      </c>
      <c r="C468" s="2">
        <v>8130</v>
      </c>
      <c r="D468" s="2">
        <f>SUM(D465:D467)</f>
        <v>37500</v>
      </c>
      <c r="E468" s="2">
        <f>SUM(E465:E467)</f>
        <v>36500</v>
      </c>
      <c r="F468" s="2">
        <f>SUM(F465:F467)</f>
        <v>23165.690000000002</v>
      </c>
      <c r="G468" s="10">
        <f>SUM(G465:G467)</f>
        <v>59730</v>
      </c>
      <c r="H468" s="2">
        <f>G468-E468</f>
        <v>23230</v>
      </c>
      <c r="I468" s="55">
        <f>H468/E468</f>
        <v>0.6364383561643836</v>
      </c>
      <c r="J468" s="69"/>
    </row>
    <row r="469" spans="1:9" ht="12.75">
      <c r="A469" s="51">
        <f t="shared" si="9"/>
        <v>469</v>
      </c>
      <c r="B469" s="3" t="s">
        <v>3</v>
      </c>
      <c r="C469" s="8" t="s">
        <v>12</v>
      </c>
      <c r="D469" s="8" t="s">
        <v>12</v>
      </c>
      <c r="E469" s="8" t="s">
        <v>12</v>
      </c>
      <c r="F469" s="8" t="s">
        <v>12</v>
      </c>
      <c r="G469" s="8" t="s">
        <v>12</v>
      </c>
      <c r="H469" s="8" t="s">
        <v>12</v>
      </c>
      <c r="I469" s="56" t="s">
        <v>12</v>
      </c>
    </row>
    <row r="470" spans="1:9" ht="12.75">
      <c r="A470" s="51">
        <f t="shared" si="9"/>
        <v>470</v>
      </c>
      <c r="B470" s="3" t="s">
        <v>104</v>
      </c>
      <c r="D470" s="25"/>
      <c r="G470" s="126"/>
      <c r="H470" s="51"/>
      <c r="I470" s="113"/>
    </row>
    <row r="471" spans="1:9" ht="12.75">
      <c r="A471" s="51">
        <f t="shared" si="9"/>
        <v>471</v>
      </c>
      <c r="B471" s="3" t="s">
        <v>308</v>
      </c>
      <c r="C471" s="2">
        <v>9010.8</v>
      </c>
      <c r="D471" s="2">
        <v>10120</v>
      </c>
      <c r="E471" s="10">
        <v>10120</v>
      </c>
      <c r="F471" s="2">
        <v>7198</v>
      </c>
      <c r="G471" s="39">
        <v>8100</v>
      </c>
      <c r="H471" s="2">
        <f>G471-E471</f>
        <v>-2020</v>
      </c>
      <c r="I471" s="55">
        <f>H471/E471</f>
        <v>-0.19960474308300397</v>
      </c>
    </row>
    <row r="472" spans="1:9" ht="12.75">
      <c r="A472" s="51">
        <f t="shared" si="9"/>
        <v>472</v>
      </c>
      <c r="B472" s="3" t="s">
        <v>123</v>
      </c>
      <c r="C472" s="2">
        <v>9030.8</v>
      </c>
      <c r="D472" s="2">
        <v>5870</v>
      </c>
      <c r="E472" s="10">
        <v>6000</v>
      </c>
      <c r="F472" s="2">
        <v>2204.16</v>
      </c>
      <c r="G472" s="10">
        <v>6000</v>
      </c>
      <c r="H472" s="2">
        <f>G472-E472</f>
        <v>0</v>
      </c>
      <c r="I472" s="55">
        <f>H472/E472</f>
        <v>0</v>
      </c>
    </row>
    <row r="473" spans="1:9" ht="12.75">
      <c r="A473" s="51">
        <f t="shared" si="9"/>
        <v>473</v>
      </c>
      <c r="B473" s="3" t="s">
        <v>3</v>
      </c>
      <c r="C473" s="2" t="s">
        <v>3</v>
      </c>
      <c r="D473" s="2"/>
      <c r="E473" s="10" t="s">
        <v>3</v>
      </c>
      <c r="F473" s="2"/>
      <c r="G473" s="10"/>
      <c r="H473" s="2"/>
      <c r="I473" s="55"/>
    </row>
    <row r="474" spans="1:9" ht="12.75">
      <c r="A474" s="51">
        <f t="shared" si="9"/>
        <v>474</v>
      </c>
      <c r="B474" s="3" t="s">
        <v>118</v>
      </c>
      <c r="C474" s="2">
        <v>9060.8</v>
      </c>
      <c r="D474" s="2">
        <v>40940</v>
      </c>
      <c r="E474" s="10">
        <v>40940</v>
      </c>
      <c r="F474" s="2">
        <v>12000.34</v>
      </c>
      <c r="G474" s="10">
        <v>32000</v>
      </c>
      <c r="H474" s="2">
        <f>G474-E474</f>
        <v>-8940</v>
      </c>
      <c r="I474" s="55">
        <f>H474/E474</f>
        <v>-0.21836834391792867</v>
      </c>
    </row>
    <row r="475" spans="1:9" ht="12.75">
      <c r="A475" s="51">
        <f t="shared" si="9"/>
        <v>475</v>
      </c>
      <c r="B475" s="3" t="s">
        <v>117</v>
      </c>
      <c r="C475" s="2">
        <v>9055.8</v>
      </c>
      <c r="D475" s="2">
        <v>50</v>
      </c>
      <c r="E475" s="10">
        <v>50</v>
      </c>
      <c r="F475" s="2">
        <v>0</v>
      </c>
      <c r="G475" s="39">
        <v>50</v>
      </c>
      <c r="H475" s="2">
        <f>G475-E475</f>
        <v>0</v>
      </c>
      <c r="I475" s="55">
        <f>H475/E475</f>
        <v>0</v>
      </c>
    </row>
    <row r="476" spans="1:9" ht="12.75">
      <c r="A476" s="51">
        <f t="shared" si="9"/>
        <v>476</v>
      </c>
      <c r="B476" s="3" t="s">
        <v>285</v>
      </c>
      <c r="C476" s="2">
        <v>9000</v>
      </c>
      <c r="D476" s="2">
        <f>SUM(D471:D475)</f>
        <v>56980</v>
      </c>
      <c r="E476" s="2">
        <f>SUM(E471:E475)</f>
        <v>57110</v>
      </c>
      <c r="F476" s="2">
        <f>SUM(F471:F475)</f>
        <v>21402.5</v>
      </c>
      <c r="G476" s="10">
        <f>SUM(G471:G475)</f>
        <v>46150</v>
      </c>
      <c r="H476" s="2">
        <f>G476-E476</f>
        <v>-10960</v>
      </c>
      <c r="I476" s="55">
        <f>H476/E476</f>
        <v>-0.19191034845035895</v>
      </c>
    </row>
    <row r="477" spans="1:9" ht="12.75">
      <c r="A477" s="51">
        <f t="shared" si="9"/>
        <v>477</v>
      </c>
      <c r="B477" s="8" t="s">
        <v>12</v>
      </c>
      <c r="C477" s="2"/>
      <c r="D477" s="2"/>
      <c r="E477" s="2"/>
      <c r="F477" s="2"/>
      <c r="G477" s="10"/>
      <c r="H477" s="2"/>
      <c r="I477" s="55"/>
    </row>
    <row r="478" spans="1:9" ht="12.75">
      <c r="A478" s="51">
        <f t="shared" si="9"/>
        <v>478</v>
      </c>
      <c r="B478" s="8" t="s">
        <v>246</v>
      </c>
      <c r="C478" s="2">
        <v>9901</v>
      </c>
      <c r="D478" s="2">
        <v>13000</v>
      </c>
      <c r="E478" s="2">
        <v>13000</v>
      </c>
      <c r="F478" s="2">
        <v>0</v>
      </c>
      <c r="G478" s="10">
        <v>13000</v>
      </c>
      <c r="H478" s="2">
        <f>G478-E478</f>
        <v>0</v>
      </c>
      <c r="I478" s="55">
        <f>H478/E478</f>
        <v>0</v>
      </c>
    </row>
    <row r="479" spans="1:9" ht="12.75">
      <c r="A479" s="51">
        <f t="shared" si="9"/>
        <v>479</v>
      </c>
      <c r="B479" s="3" t="s">
        <v>3</v>
      </c>
      <c r="C479" s="8" t="s">
        <v>12</v>
      </c>
      <c r="D479" s="8" t="s">
        <v>12</v>
      </c>
      <c r="E479" s="8" t="s">
        <v>12</v>
      </c>
      <c r="F479" s="8" t="s">
        <v>12</v>
      </c>
      <c r="G479" s="8" t="s">
        <v>12</v>
      </c>
      <c r="H479" s="8" t="s">
        <v>12</v>
      </c>
      <c r="I479" s="56" t="s">
        <v>12</v>
      </c>
    </row>
    <row r="480" spans="1:9" ht="12.75">
      <c r="A480" s="51">
        <f t="shared" si="9"/>
        <v>480</v>
      </c>
      <c r="B480" s="8" t="s">
        <v>240</v>
      </c>
      <c r="C480" s="8" t="s">
        <v>3</v>
      </c>
      <c r="D480" s="8"/>
      <c r="E480" s="8"/>
      <c r="F480" s="8"/>
      <c r="G480" s="10"/>
      <c r="H480" s="8"/>
      <c r="I480" s="56"/>
    </row>
    <row r="481" spans="1:9" ht="12.75">
      <c r="A481" s="51">
        <f t="shared" si="9"/>
        <v>481</v>
      </c>
      <c r="B481" s="3" t="s">
        <v>241</v>
      </c>
      <c r="C481" s="10">
        <v>9720.6</v>
      </c>
      <c r="D481" s="3">
        <v>83500</v>
      </c>
      <c r="E481" s="10">
        <v>83500</v>
      </c>
      <c r="F481" s="10">
        <v>0</v>
      </c>
      <c r="G481" s="10">
        <v>83500</v>
      </c>
      <c r="H481" s="10">
        <f>G481-E481</f>
        <v>0</v>
      </c>
      <c r="I481" s="58">
        <f>H481/E481</f>
        <v>0</v>
      </c>
    </row>
    <row r="482" spans="1:9" ht="12.75">
      <c r="A482" s="51">
        <f t="shared" si="9"/>
        <v>482</v>
      </c>
      <c r="B482" s="3" t="s">
        <v>242</v>
      </c>
      <c r="C482" s="10">
        <v>9720</v>
      </c>
      <c r="D482" s="3">
        <f>D481</f>
        <v>83500</v>
      </c>
      <c r="E482" s="10">
        <f>E481</f>
        <v>83500</v>
      </c>
      <c r="F482" s="10">
        <f>+F481</f>
        <v>0</v>
      </c>
      <c r="G482" s="10">
        <v>87750</v>
      </c>
      <c r="H482" s="10">
        <f>G482-E482</f>
        <v>4250</v>
      </c>
      <c r="I482" s="58">
        <f>H482/E482</f>
        <v>0.05089820359281437</v>
      </c>
    </row>
    <row r="483" spans="1:9" ht="12.75">
      <c r="A483" s="51">
        <f t="shared" si="9"/>
        <v>483</v>
      </c>
      <c r="B483" s="3" t="s">
        <v>3</v>
      </c>
      <c r="C483" s="8"/>
      <c r="D483" s="8" t="s">
        <v>3</v>
      </c>
      <c r="E483" s="8"/>
      <c r="F483" s="8"/>
      <c r="G483" s="10"/>
      <c r="H483" s="10"/>
      <c r="I483" s="58"/>
    </row>
    <row r="484" spans="1:9" ht="12.75">
      <c r="A484" s="51">
        <f t="shared" si="9"/>
        <v>484</v>
      </c>
      <c r="B484" s="3" t="s">
        <v>240</v>
      </c>
      <c r="C484" s="8"/>
      <c r="D484" s="8"/>
      <c r="E484" s="8"/>
      <c r="F484" s="8"/>
      <c r="G484" s="10"/>
      <c r="H484" s="10"/>
      <c r="I484" s="58"/>
    </row>
    <row r="485" spans="1:9" ht="12.75">
      <c r="A485" s="51">
        <f t="shared" si="9"/>
        <v>485</v>
      </c>
      <c r="B485" s="3" t="s">
        <v>125</v>
      </c>
      <c r="C485" s="10">
        <v>9720.7</v>
      </c>
      <c r="D485" s="3">
        <v>6900</v>
      </c>
      <c r="E485" s="10">
        <v>6900</v>
      </c>
      <c r="F485" s="10">
        <v>0</v>
      </c>
      <c r="G485" s="10">
        <v>6900</v>
      </c>
      <c r="H485" s="10">
        <f>G485-E485</f>
        <v>0</v>
      </c>
      <c r="I485" s="58">
        <f>H485/E485</f>
        <v>0</v>
      </c>
    </row>
    <row r="486" spans="1:9" ht="12.75">
      <c r="A486" s="51">
        <f t="shared" si="9"/>
        <v>486</v>
      </c>
      <c r="B486" s="3" t="s">
        <v>130</v>
      </c>
      <c r="C486" s="10">
        <v>9720</v>
      </c>
      <c r="D486" s="3">
        <f>D485</f>
        <v>6900</v>
      </c>
      <c r="E486" s="10">
        <f>E485</f>
        <v>6900</v>
      </c>
      <c r="F486" s="10">
        <f>+F485</f>
        <v>0</v>
      </c>
      <c r="G486" s="10">
        <f>G485</f>
        <v>6900</v>
      </c>
      <c r="H486" s="10">
        <f>G486-E486</f>
        <v>0</v>
      </c>
      <c r="I486" s="58">
        <f>H486/E486</f>
        <v>0</v>
      </c>
    </row>
    <row r="487" spans="1:9" ht="12.75">
      <c r="A487" s="51">
        <f t="shared" si="9"/>
        <v>487</v>
      </c>
      <c r="B487" s="3" t="s">
        <v>3</v>
      </c>
      <c r="C487" s="10"/>
      <c r="D487" s="8"/>
      <c r="E487" s="8"/>
      <c r="F487" s="8"/>
      <c r="G487" s="10"/>
      <c r="H487" s="8"/>
      <c r="I487" s="62"/>
    </row>
    <row r="488" spans="1:9" ht="12.75">
      <c r="A488" s="51">
        <f t="shared" si="9"/>
        <v>488</v>
      </c>
      <c r="B488" s="3" t="s">
        <v>124</v>
      </c>
      <c r="C488" s="8"/>
      <c r="D488" s="8"/>
      <c r="E488" s="8"/>
      <c r="F488" s="8"/>
      <c r="G488" s="10"/>
      <c r="H488" s="8"/>
      <c r="I488" s="56"/>
    </row>
    <row r="489" spans="1:9" ht="12.75">
      <c r="A489" s="51">
        <f t="shared" si="9"/>
        <v>489</v>
      </c>
      <c r="B489" s="3" t="s">
        <v>3</v>
      </c>
      <c r="D489" s="30"/>
      <c r="G489" s="127"/>
      <c r="H489" s="51"/>
      <c r="I489" s="113"/>
    </row>
    <row r="490" spans="1:9" ht="12.75">
      <c r="A490" s="51">
        <f t="shared" si="9"/>
        <v>490</v>
      </c>
      <c r="B490" s="8" t="s">
        <v>252</v>
      </c>
      <c r="C490" s="2">
        <v>9730.6</v>
      </c>
      <c r="D490" s="2">
        <v>0</v>
      </c>
      <c r="E490" s="2">
        <v>0</v>
      </c>
      <c r="F490" s="2">
        <v>0</v>
      </c>
      <c r="G490" s="10">
        <v>0</v>
      </c>
      <c r="H490" s="2">
        <f>G490-E490</f>
        <v>0</v>
      </c>
      <c r="I490" s="55">
        <v>0</v>
      </c>
    </row>
    <row r="491" spans="1:9" ht="12.75">
      <c r="A491" s="51">
        <f t="shared" si="9"/>
        <v>491</v>
      </c>
      <c r="B491" s="3" t="s">
        <v>242</v>
      </c>
      <c r="C491" s="2">
        <v>9730</v>
      </c>
      <c r="D491" s="2">
        <f>D490</f>
        <v>0</v>
      </c>
      <c r="E491" s="2">
        <f>E490</f>
        <v>0</v>
      </c>
      <c r="F491" s="2">
        <f>F490</f>
        <v>0</v>
      </c>
      <c r="G491" s="10">
        <f>G490</f>
        <v>0</v>
      </c>
      <c r="H491" s="2">
        <f>G491-E491</f>
        <v>0</v>
      </c>
      <c r="I491" s="55">
        <v>0</v>
      </c>
    </row>
    <row r="492" spans="1:9" ht="12.75">
      <c r="A492" s="51">
        <f t="shared" si="9"/>
        <v>492</v>
      </c>
      <c r="B492" s="3" t="s">
        <v>3</v>
      </c>
      <c r="C492" s="8" t="s">
        <v>12</v>
      </c>
      <c r="D492" s="8" t="s">
        <v>12</v>
      </c>
      <c r="E492" s="8" t="s">
        <v>12</v>
      </c>
      <c r="F492" s="8" t="s">
        <v>12</v>
      </c>
      <c r="G492" s="8" t="s">
        <v>12</v>
      </c>
      <c r="H492" s="8" t="s">
        <v>12</v>
      </c>
      <c r="I492" s="56" t="s">
        <v>12</v>
      </c>
    </row>
    <row r="493" spans="1:9" ht="12.75">
      <c r="A493" s="51">
        <f t="shared" si="9"/>
        <v>493</v>
      </c>
      <c r="B493" s="3" t="s">
        <v>3</v>
      </c>
      <c r="D493" s="1" t="s">
        <v>3</v>
      </c>
      <c r="E493" s="1" t="s">
        <v>3</v>
      </c>
      <c r="F493" s="1" t="s">
        <v>3</v>
      </c>
      <c r="G493" s="10" t="s">
        <v>3</v>
      </c>
      <c r="H493" s="1" t="s">
        <v>3</v>
      </c>
      <c r="I493" s="60" t="s">
        <v>3</v>
      </c>
    </row>
    <row r="494" spans="1:9" ht="12.75">
      <c r="A494" s="51">
        <f t="shared" si="9"/>
        <v>494</v>
      </c>
      <c r="B494" s="3" t="s">
        <v>313</v>
      </c>
      <c r="C494" s="2">
        <v>9730.7</v>
      </c>
      <c r="D494" s="2"/>
      <c r="E494" s="2">
        <v>0</v>
      </c>
      <c r="F494" s="2">
        <v>0</v>
      </c>
      <c r="G494" s="10">
        <v>0</v>
      </c>
      <c r="H494" s="2">
        <f>G494-E494</f>
        <v>0</v>
      </c>
      <c r="I494" s="55">
        <v>0</v>
      </c>
    </row>
    <row r="495" spans="1:9" ht="12.75">
      <c r="A495" s="51">
        <f t="shared" si="9"/>
        <v>495</v>
      </c>
      <c r="B495" s="3" t="s">
        <v>130</v>
      </c>
      <c r="C495" s="2">
        <v>9730</v>
      </c>
      <c r="D495" s="2">
        <f>D494</f>
        <v>0</v>
      </c>
      <c r="E495" s="2">
        <f>E494</f>
        <v>0</v>
      </c>
      <c r="F495" s="2">
        <f>F494</f>
        <v>0</v>
      </c>
      <c r="G495" s="10">
        <f>G494</f>
        <v>0</v>
      </c>
      <c r="H495" s="2">
        <f>G495-E495</f>
        <v>0</v>
      </c>
      <c r="I495" s="55">
        <v>0</v>
      </c>
    </row>
    <row r="496" spans="1:9" ht="12.75">
      <c r="A496" s="51">
        <f t="shared" si="9"/>
        <v>496</v>
      </c>
      <c r="B496" s="3" t="s">
        <v>3</v>
      </c>
      <c r="C496" s="8" t="s">
        <v>12</v>
      </c>
      <c r="D496" s="8" t="s">
        <v>12</v>
      </c>
      <c r="E496" s="8" t="s">
        <v>12</v>
      </c>
      <c r="F496" s="8" t="s">
        <v>12</v>
      </c>
      <c r="G496" s="8" t="s">
        <v>12</v>
      </c>
      <c r="H496" s="8" t="s">
        <v>12</v>
      </c>
      <c r="I496" s="56" t="s">
        <v>12</v>
      </c>
    </row>
    <row r="497" spans="1:10" ht="12.75">
      <c r="A497" s="51">
        <f t="shared" si="9"/>
        <v>497</v>
      </c>
      <c r="B497" s="79" t="s">
        <v>314</v>
      </c>
      <c r="C497" s="86" t="s">
        <v>3</v>
      </c>
      <c r="D497" s="87">
        <f>D456+D462+D468+D476+D478+D482+D486+D491+D495</f>
        <v>303790</v>
      </c>
      <c r="E497" s="87">
        <f>E456+E462+E468+E476+E478+E482+E486+E491+E495</f>
        <v>306170</v>
      </c>
      <c r="F497" s="87">
        <f>F456+F462+F468+F476+F482+F486+F491+F495</f>
        <v>94091.94</v>
      </c>
      <c r="G497" s="90">
        <f>G456+G462+G468+G476+G478+G482+G486+G491+G495</f>
        <v>295126</v>
      </c>
      <c r="H497" s="87">
        <f>G497-E497</f>
        <v>-11044</v>
      </c>
      <c r="I497" s="89">
        <f>H497/E497</f>
        <v>-0.03607146356599275</v>
      </c>
      <c r="J497" s="51"/>
    </row>
    <row r="498" spans="1:9" ht="12.75">
      <c r="A498" s="51">
        <f t="shared" si="9"/>
        <v>498</v>
      </c>
      <c r="B498" s="3" t="s">
        <v>3</v>
      </c>
      <c r="C498" s="8" t="s">
        <v>34</v>
      </c>
      <c r="D498" s="8" t="s">
        <v>34</v>
      </c>
      <c r="E498" s="8" t="s">
        <v>34</v>
      </c>
      <c r="F498" s="8" t="s">
        <v>34</v>
      </c>
      <c r="G498" s="8" t="s">
        <v>34</v>
      </c>
      <c r="H498" s="8" t="s">
        <v>34</v>
      </c>
      <c r="I498" s="56" t="s">
        <v>34</v>
      </c>
    </row>
    <row r="499" spans="1:9" ht="12.75">
      <c r="A499" s="51">
        <f t="shared" si="9"/>
        <v>499</v>
      </c>
      <c r="B499" s="3" t="s">
        <v>315</v>
      </c>
      <c r="C499" s="3" t="s">
        <v>228</v>
      </c>
      <c r="D499" s="1" t="s">
        <v>3</v>
      </c>
      <c r="E499" s="1" t="s">
        <v>3</v>
      </c>
      <c r="F499" s="1" t="s">
        <v>3</v>
      </c>
      <c r="G499" s="10" t="s">
        <v>3</v>
      </c>
      <c r="H499" s="1" t="s">
        <v>3</v>
      </c>
      <c r="I499" s="60" t="s">
        <v>3</v>
      </c>
    </row>
    <row r="500" spans="1:9" ht="12.75">
      <c r="A500" s="51">
        <f t="shared" si="9"/>
        <v>500</v>
      </c>
      <c r="B500" s="3" t="s">
        <v>131</v>
      </c>
      <c r="D500" s="21"/>
      <c r="G500" s="114"/>
      <c r="H500" s="51"/>
      <c r="I500" s="113"/>
    </row>
    <row r="501" spans="1:11" ht="12.75">
      <c r="A501" s="51">
        <f t="shared" si="9"/>
        <v>501</v>
      </c>
      <c r="B501" s="3" t="s">
        <v>24</v>
      </c>
      <c r="C501" s="2">
        <v>5182.4</v>
      </c>
      <c r="D501" s="2">
        <v>27000</v>
      </c>
      <c r="E501" s="2">
        <v>20000</v>
      </c>
      <c r="F501" s="2">
        <v>7745.59</v>
      </c>
      <c r="G501" s="67">
        <v>20000</v>
      </c>
      <c r="H501" s="2">
        <f>G501-E501</f>
        <v>0</v>
      </c>
      <c r="I501" s="55">
        <f>H501/E501</f>
        <v>0</v>
      </c>
      <c r="K501" s="69"/>
    </row>
    <row r="502" spans="1:9" ht="12.75">
      <c r="A502" s="51">
        <f t="shared" si="9"/>
        <v>502</v>
      </c>
      <c r="B502" s="92" t="s">
        <v>316</v>
      </c>
      <c r="C502" s="83">
        <v>5182</v>
      </c>
      <c r="D502" s="83">
        <f>D501</f>
        <v>27000</v>
      </c>
      <c r="E502" s="83">
        <f>E501</f>
        <v>20000</v>
      </c>
      <c r="F502" s="83">
        <f>F501</f>
        <v>7745.59</v>
      </c>
      <c r="G502" s="10">
        <f>G501</f>
        <v>20000</v>
      </c>
      <c r="H502" s="2">
        <f>G502-E502</f>
        <v>0</v>
      </c>
      <c r="I502" s="124">
        <f>H502/E502</f>
        <v>0</v>
      </c>
    </row>
    <row r="503" spans="1:9" ht="12.75">
      <c r="A503" s="51">
        <f t="shared" si="9"/>
        <v>503</v>
      </c>
      <c r="B503" s="3" t="s">
        <v>3</v>
      </c>
      <c r="C503" s="8" t="s">
        <v>34</v>
      </c>
      <c r="D503" s="8" t="s">
        <v>34</v>
      </c>
      <c r="E503" s="8" t="s">
        <v>34</v>
      </c>
      <c r="F503" s="8" t="s">
        <v>34</v>
      </c>
      <c r="G503" s="8" t="s">
        <v>34</v>
      </c>
      <c r="H503" s="8" t="s">
        <v>34</v>
      </c>
      <c r="I503" s="56" t="s">
        <v>34</v>
      </c>
    </row>
    <row r="504" spans="1:9" ht="12.75">
      <c r="A504" s="51">
        <f t="shared" si="9"/>
        <v>504</v>
      </c>
      <c r="B504" s="8" t="s">
        <v>253</v>
      </c>
      <c r="C504" s="3" t="s">
        <v>229</v>
      </c>
      <c r="D504" s="1" t="s">
        <v>3</v>
      </c>
      <c r="E504" s="1" t="s">
        <v>3</v>
      </c>
      <c r="F504" s="1" t="s">
        <v>3</v>
      </c>
      <c r="G504" s="10" t="s">
        <v>3</v>
      </c>
      <c r="H504" s="1" t="s">
        <v>3</v>
      </c>
      <c r="I504" s="60" t="s">
        <v>3</v>
      </c>
    </row>
    <row r="505" spans="1:9" ht="12.75">
      <c r="A505" s="51">
        <f t="shared" si="9"/>
        <v>505</v>
      </c>
      <c r="B505" s="3" t="s">
        <v>131</v>
      </c>
      <c r="D505" s="21"/>
      <c r="G505" s="114"/>
      <c r="H505" s="51"/>
      <c r="I505" s="113"/>
    </row>
    <row r="506" spans="1:11" ht="12.75">
      <c r="A506" s="51">
        <f t="shared" si="9"/>
        <v>506</v>
      </c>
      <c r="B506" s="3" t="s">
        <v>24</v>
      </c>
      <c r="C506" s="2">
        <v>5182.4</v>
      </c>
      <c r="D506" s="2">
        <v>23000</v>
      </c>
      <c r="E506" s="2">
        <v>16000</v>
      </c>
      <c r="F506" s="2">
        <v>2459.14</v>
      </c>
      <c r="G506" s="67">
        <v>10000</v>
      </c>
      <c r="H506" s="2">
        <f>G506-E506</f>
        <v>-6000</v>
      </c>
      <c r="I506" s="55">
        <f>H506/E506</f>
        <v>-0.375</v>
      </c>
      <c r="K506" s="69"/>
    </row>
    <row r="507" spans="1:9" ht="12.75">
      <c r="A507" s="51">
        <f t="shared" si="9"/>
        <v>507</v>
      </c>
      <c r="B507" s="92" t="s">
        <v>254</v>
      </c>
      <c r="C507" s="83">
        <v>5182</v>
      </c>
      <c r="D507" s="83">
        <f>D506</f>
        <v>23000</v>
      </c>
      <c r="E507" s="83">
        <f>E506</f>
        <v>16000</v>
      </c>
      <c r="F507" s="83">
        <f>F506</f>
        <v>2459.14</v>
      </c>
      <c r="G507" s="10">
        <f>G506</f>
        <v>10000</v>
      </c>
      <c r="H507" s="2">
        <f>G507-E507</f>
        <v>-6000</v>
      </c>
      <c r="I507" s="124">
        <f>H507/E507</f>
        <v>-0.375</v>
      </c>
    </row>
    <row r="508" spans="1:9" ht="12.75">
      <c r="A508" s="51">
        <f t="shared" si="9"/>
        <v>508</v>
      </c>
      <c r="B508" s="3" t="s">
        <v>3</v>
      </c>
      <c r="C508" s="8" t="s">
        <v>34</v>
      </c>
      <c r="D508" s="8" t="s">
        <v>34</v>
      </c>
      <c r="E508" s="8" t="s">
        <v>34</v>
      </c>
      <c r="F508" s="8" t="s">
        <v>34</v>
      </c>
      <c r="G508" s="8" t="s">
        <v>34</v>
      </c>
      <c r="H508" s="8" t="s">
        <v>34</v>
      </c>
      <c r="I508" s="56" t="s">
        <v>34</v>
      </c>
    </row>
    <row r="509" spans="1:9" ht="12.75">
      <c r="A509" s="51">
        <f t="shared" si="9"/>
        <v>509</v>
      </c>
      <c r="B509" s="8" t="s">
        <v>317</v>
      </c>
      <c r="C509" s="3" t="s">
        <v>231</v>
      </c>
      <c r="D509" s="23"/>
      <c r="G509" s="117"/>
      <c r="H509" s="51"/>
      <c r="I509" s="113"/>
    </row>
    <row r="510" spans="1:9" ht="12.75">
      <c r="A510" s="51">
        <f t="shared" si="9"/>
        <v>510</v>
      </c>
      <c r="B510" s="3" t="s">
        <v>24</v>
      </c>
      <c r="C510" s="2">
        <v>5182.4</v>
      </c>
      <c r="D510" s="2">
        <v>500</v>
      </c>
      <c r="E510" s="2">
        <v>500</v>
      </c>
      <c r="F510" s="2">
        <v>148.65</v>
      </c>
      <c r="G510" s="10">
        <v>500</v>
      </c>
      <c r="H510" s="2">
        <f>G510-E510</f>
        <v>0</v>
      </c>
      <c r="I510" s="55">
        <f>H510/E510</f>
        <v>0</v>
      </c>
    </row>
    <row r="511" spans="1:9" ht="12.75">
      <c r="A511" s="51">
        <f t="shared" si="9"/>
        <v>511</v>
      </c>
      <c r="B511" s="92" t="s">
        <v>255</v>
      </c>
      <c r="C511" s="83">
        <v>5182</v>
      </c>
      <c r="D511" s="83">
        <f>D510</f>
        <v>500</v>
      </c>
      <c r="E511" s="83">
        <f>E510</f>
        <v>500</v>
      </c>
      <c r="F511" s="83">
        <f>F510</f>
        <v>148.65</v>
      </c>
      <c r="G511" s="10">
        <f>G510</f>
        <v>500</v>
      </c>
      <c r="H511" s="2">
        <f>G511-E511</f>
        <v>0</v>
      </c>
      <c r="I511" s="124">
        <f>H511/E511</f>
        <v>0</v>
      </c>
    </row>
    <row r="512" spans="1:9" ht="12.75">
      <c r="A512" s="51">
        <f t="shared" si="9"/>
        <v>512</v>
      </c>
      <c r="B512" s="3" t="s">
        <v>3</v>
      </c>
      <c r="C512" s="8" t="s">
        <v>34</v>
      </c>
      <c r="D512" s="8" t="s">
        <v>34</v>
      </c>
      <c r="E512" s="8" t="s">
        <v>34</v>
      </c>
      <c r="F512" s="8" t="s">
        <v>34</v>
      </c>
      <c r="G512" s="8" t="s">
        <v>34</v>
      </c>
      <c r="H512" s="8" t="s">
        <v>34</v>
      </c>
      <c r="I512" s="56" t="s">
        <v>34</v>
      </c>
    </row>
    <row r="513" spans="1:9" ht="12.75">
      <c r="A513" s="51">
        <f t="shared" si="9"/>
        <v>513</v>
      </c>
      <c r="B513" s="8" t="s">
        <v>256</v>
      </c>
      <c r="C513" s="3" t="s">
        <v>230</v>
      </c>
      <c r="D513" s="1" t="s">
        <v>3</v>
      </c>
      <c r="E513" s="1" t="s">
        <v>3</v>
      </c>
      <c r="F513" s="1" t="s">
        <v>3</v>
      </c>
      <c r="G513" s="10" t="s">
        <v>3</v>
      </c>
      <c r="H513" s="1" t="s">
        <v>3</v>
      </c>
      <c r="I513" s="60" t="s">
        <v>3</v>
      </c>
    </row>
    <row r="514" spans="1:9" ht="12.75">
      <c r="A514" s="51">
        <f t="shared" si="9"/>
        <v>514</v>
      </c>
      <c r="B514" s="3" t="s">
        <v>318</v>
      </c>
      <c r="C514" s="44"/>
      <c r="D514" s="31"/>
      <c r="F514" s="69"/>
      <c r="G514" s="128"/>
      <c r="H514" s="51"/>
      <c r="I514" s="113"/>
    </row>
    <row r="515" spans="1:9" ht="12.75">
      <c r="A515" s="51">
        <f t="shared" si="9"/>
        <v>515</v>
      </c>
      <c r="B515" s="3" t="s">
        <v>24</v>
      </c>
      <c r="C515" s="2">
        <v>3410.4</v>
      </c>
      <c r="D515" s="2">
        <v>169223</v>
      </c>
      <c r="E515" s="65">
        <v>172607</v>
      </c>
      <c r="F515" s="38"/>
      <c r="G515" s="65">
        <v>177045</v>
      </c>
      <c r="H515" s="40">
        <f>G515-E515</f>
        <v>4438</v>
      </c>
      <c r="I515" s="55">
        <f>H515/E515</f>
        <v>0.025711587594941108</v>
      </c>
    </row>
    <row r="516" spans="1:9" ht="12.75">
      <c r="A516" s="51">
        <f t="shared" si="9"/>
        <v>516</v>
      </c>
      <c r="B516" s="92" t="s">
        <v>319</v>
      </c>
      <c r="C516" s="83">
        <v>3410</v>
      </c>
      <c r="D516" s="83">
        <f>D515</f>
        <v>169223</v>
      </c>
      <c r="E516" s="83">
        <f>E515</f>
        <v>172607</v>
      </c>
      <c r="F516" s="87">
        <f>F515</f>
        <v>0</v>
      </c>
      <c r="G516" s="65">
        <f>G515</f>
        <v>177045</v>
      </c>
      <c r="H516" s="40">
        <f>G516-E516</f>
        <v>4438</v>
      </c>
      <c r="I516" s="55">
        <f>H516/E516</f>
        <v>0.025711587594941108</v>
      </c>
    </row>
    <row r="517" spans="1:9" ht="12.75">
      <c r="A517" s="51">
        <f t="shared" si="9"/>
        <v>517</v>
      </c>
      <c r="B517" s="8" t="s">
        <v>3</v>
      </c>
      <c r="C517" s="8" t="s">
        <v>12</v>
      </c>
      <c r="D517" s="8" t="s">
        <v>12</v>
      </c>
      <c r="E517" s="8" t="s">
        <v>12</v>
      </c>
      <c r="F517" s="73" t="s">
        <v>12</v>
      </c>
      <c r="G517" s="73" t="s">
        <v>12</v>
      </c>
      <c r="H517" s="8" t="s">
        <v>12</v>
      </c>
      <c r="I517" s="56" t="s">
        <v>12</v>
      </c>
    </row>
    <row r="518" spans="1:9" ht="12.75">
      <c r="A518" s="51">
        <f t="shared" si="9"/>
        <v>518</v>
      </c>
      <c r="B518" s="3" t="s">
        <v>257</v>
      </c>
      <c r="C518" s="44" t="s">
        <v>232</v>
      </c>
      <c r="D518" s="32"/>
      <c r="F518" s="69"/>
      <c r="G518" s="129"/>
      <c r="H518" s="51"/>
      <c r="I518" s="113"/>
    </row>
    <row r="519" spans="1:9" ht="12.75">
      <c r="A519" s="51">
        <f t="shared" si="9"/>
        <v>519</v>
      </c>
      <c r="B519" s="3" t="s">
        <v>24</v>
      </c>
      <c r="C519" s="2">
        <v>3410.4</v>
      </c>
      <c r="D519" s="2">
        <v>169223</v>
      </c>
      <c r="E519" s="65">
        <v>172607</v>
      </c>
      <c r="F519" s="38"/>
      <c r="G519" s="65">
        <v>177045</v>
      </c>
      <c r="H519" s="40">
        <f>G519-E519</f>
        <v>4438</v>
      </c>
      <c r="I519" s="55">
        <f>H519/E519</f>
        <v>0.025711587594941108</v>
      </c>
    </row>
    <row r="520" spans="1:9" ht="12.75">
      <c r="A520" s="51">
        <f t="shared" si="9"/>
        <v>520</v>
      </c>
      <c r="B520" s="92" t="s">
        <v>258</v>
      </c>
      <c r="C520" s="83">
        <v>3410</v>
      </c>
      <c r="D520" s="83">
        <f>D519</f>
        <v>169223</v>
      </c>
      <c r="E520" s="83">
        <f>E519</f>
        <v>172607</v>
      </c>
      <c r="F520" s="87">
        <f>F519</f>
        <v>0</v>
      </c>
      <c r="G520" s="67">
        <f>G519</f>
        <v>177045</v>
      </c>
      <c r="H520" s="2">
        <f>G520-E520</f>
        <v>4438</v>
      </c>
      <c r="I520" s="55">
        <f>H520/E520</f>
        <v>0.025711587594941108</v>
      </c>
    </row>
    <row r="521" spans="1:9" ht="12.75">
      <c r="A521" s="51">
        <f t="shared" si="9"/>
        <v>521</v>
      </c>
      <c r="B521" s="8" t="s">
        <v>3</v>
      </c>
      <c r="C521" s="8" t="s">
        <v>12</v>
      </c>
      <c r="D521" s="8" t="s">
        <v>12</v>
      </c>
      <c r="E521" s="8" t="s">
        <v>12</v>
      </c>
      <c r="F521" s="73" t="s">
        <v>12</v>
      </c>
      <c r="G521" s="73" t="s">
        <v>12</v>
      </c>
      <c r="H521" s="8" t="s">
        <v>12</v>
      </c>
      <c r="I521" s="56" t="s">
        <v>12</v>
      </c>
    </row>
    <row r="522" spans="1:9" ht="12.75">
      <c r="A522" s="51">
        <f t="shared" si="9"/>
        <v>522</v>
      </c>
      <c r="B522" s="3" t="s">
        <v>259</v>
      </c>
      <c r="C522" s="44" t="s">
        <v>233</v>
      </c>
      <c r="D522" s="31"/>
      <c r="F522" s="69"/>
      <c r="G522" s="128"/>
      <c r="H522" s="51"/>
      <c r="I522" s="113"/>
    </row>
    <row r="523" spans="1:9" ht="12.75">
      <c r="A523" s="51">
        <f t="shared" si="9"/>
        <v>523</v>
      </c>
      <c r="B523" s="3" t="s">
        <v>24</v>
      </c>
      <c r="C523" s="2">
        <v>3410.4</v>
      </c>
      <c r="D523" s="2">
        <v>286634</v>
      </c>
      <c r="E523" s="65">
        <v>292367</v>
      </c>
      <c r="F523" s="38"/>
      <c r="G523" s="65">
        <v>290300.45</v>
      </c>
      <c r="H523" s="40">
        <f>G523-E523</f>
        <v>-2066.5499999999884</v>
      </c>
      <c r="I523" s="55">
        <f>H523/E523</f>
        <v>-0.007068342186361622</v>
      </c>
    </row>
    <row r="524" spans="1:9" ht="12.75">
      <c r="A524" s="51">
        <f t="shared" si="9"/>
        <v>524</v>
      </c>
      <c r="B524" s="83" t="s">
        <v>260</v>
      </c>
      <c r="C524" s="83">
        <v>3410</v>
      </c>
      <c r="D524" s="83">
        <f>D523</f>
        <v>286634</v>
      </c>
      <c r="E524" s="83">
        <f>E523</f>
        <v>292367</v>
      </c>
      <c r="F524" s="87">
        <f>F523</f>
        <v>0</v>
      </c>
      <c r="G524" s="65">
        <f>G523</f>
        <v>290300.45</v>
      </c>
      <c r="H524" s="40">
        <f>G524-E524</f>
        <v>-2066.5499999999884</v>
      </c>
      <c r="I524" s="55">
        <f>H524/E524</f>
        <v>-0.007068342186361622</v>
      </c>
    </row>
    <row r="525" spans="1:9" ht="12.75">
      <c r="A525" s="51">
        <f aca="true" t="shared" si="10" ref="A525:A588">ROW(A525)</f>
        <v>525</v>
      </c>
      <c r="B525" s="2" t="s">
        <v>3</v>
      </c>
      <c r="C525" s="8" t="s">
        <v>12</v>
      </c>
      <c r="D525" s="8" t="s">
        <v>12</v>
      </c>
      <c r="E525" s="8" t="s">
        <v>12</v>
      </c>
      <c r="F525" s="73" t="s">
        <v>12</v>
      </c>
      <c r="G525" s="73" t="s">
        <v>12</v>
      </c>
      <c r="H525" s="8" t="s">
        <v>12</v>
      </c>
      <c r="I525" s="56" t="s">
        <v>12</v>
      </c>
    </row>
    <row r="526" spans="1:9" ht="12.75">
      <c r="A526" s="51">
        <f t="shared" si="10"/>
        <v>526</v>
      </c>
      <c r="B526" s="2" t="s">
        <v>320</v>
      </c>
      <c r="C526" s="44" t="s">
        <v>234</v>
      </c>
      <c r="D526" s="16" t="s">
        <v>3</v>
      </c>
      <c r="E526" s="1" t="s">
        <v>3</v>
      </c>
      <c r="F526" s="71" t="s">
        <v>3</v>
      </c>
      <c r="G526" s="67" t="s">
        <v>3</v>
      </c>
      <c r="H526" s="1" t="s">
        <v>3</v>
      </c>
      <c r="I526" s="60" t="s">
        <v>3</v>
      </c>
    </row>
    <row r="527" spans="1:9" ht="12.75">
      <c r="A527" s="51">
        <f t="shared" si="10"/>
        <v>527</v>
      </c>
      <c r="B527" s="3" t="s">
        <v>321</v>
      </c>
      <c r="C527" s="2">
        <v>3410.4</v>
      </c>
      <c r="D527" s="2">
        <v>96236</v>
      </c>
      <c r="E527" s="67">
        <v>98161</v>
      </c>
      <c r="F527" s="38"/>
      <c r="G527" s="67">
        <v>101143</v>
      </c>
      <c r="H527" s="2">
        <f>G527-E527</f>
        <v>2982</v>
      </c>
      <c r="I527" s="55">
        <f>H527/E527</f>
        <v>0.03037866362404621</v>
      </c>
    </row>
    <row r="528" spans="1:9" ht="12.75">
      <c r="A528" s="51">
        <f t="shared" si="10"/>
        <v>528</v>
      </c>
      <c r="B528" s="92" t="s">
        <v>261</v>
      </c>
      <c r="C528" s="83">
        <v>3410</v>
      </c>
      <c r="D528" s="83">
        <f>D527</f>
        <v>96236</v>
      </c>
      <c r="E528" s="83">
        <f>E527</f>
        <v>98161</v>
      </c>
      <c r="F528" s="87">
        <f>F527</f>
        <v>0</v>
      </c>
      <c r="G528" s="67">
        <f>G527</f>
        <v>101143</v>
      </c>
      <c r="H528" s="2">
        <f>G528-E528</f>
        <v>2982</v>
      </c>
      <c r="I528" s="55">
        <f>H528/E528</f>
        <v>0.03037866362404621</v>
      </c>
    </row>
    <row r="529" spans="1:9" ht="12.75">
      <c r="A529" s="51">
        <f t="shared" si="10"/>
        <v>529</v>
      </c>
      <c r="B529" s="3" t="s">
        <v>3</v>
      </c>
      <c r="C529" s="8" t="s">
        <v>12</v>
      </c>
      <c r="D529" s="8" t="s">
        <v>12</v>
      </c>
      <c r="E529" s="8" t="s">
        <v>12</v>
      </c>
      <c r="F529" s="73"/>
      <c r="G529" s="8"/>
      <c r="H529" s="8" t="s">
        <v>12</v>
      </c>
      <c r="I529" s="56" t="s">
        <v>12</v>
      </c>
    </row>
    <row r="530" spans="1:9" ht="12.75">
      <c r="A530" s="51">
        <f t="shared" si="10"/>
        <v>530</v>
      </c>
      <c r="B530" s="92" t="s">
        <v>132</v>
      </c>
      <c r="C530" s="96" t="s">
        <v>34</v>
      </c>
      <c r="D530" s="97">
        <f>D252+D313+D363+D408+D449+D497+D502+D507+D511+D516+D520+D524+D528</f>
        <v>5715827</v>
      </c>
      <c r="E530" s="97">
        <f>E252+E313+E363+E408+E449+E497+E502+E507+E511+E516+E520+E524+E528</f>
        <v>5748834</v>
      </c>
      <c r="F530" s="107">
        <f>F252+F313+F363+F408+F449+F497+F502+F507+F511+F516+F520+F524+F528</f>
        <v>1946678.62</v>
      </c>
      <c r="G530" s="130">
        <f>G252+G313+G363+G408+G449+G497+G502+G507+G511+G516+G520+G524+G528</f>
        <v>5821196.45</v>
      </c>
      <c r="H530" s="17">
        <f>H252+H313+H363+H408+H449+H497+H502+H507+H511+H516+H520+H524+H528</f>
        <v>72362.45000000001</v>
      </c>
      <c r="I530" s="131">
        <f>H530/E530</f>
        <v>0.012587326403928173</v>
      </c>
    </row>
    <row r="531" spans="1:9" ht="12.75">
      <c r="A531" s="51">
        <f t="shared" si="10"/>
        <v>531</v>
      </c>
      <c r="B531" s="3" t="s">
        <v>3</v>
      </c>
      <c r="C531" s="8"/>
      <c r="D531" s="17"/>
      <c r="E531" s="2"/>
      <c r="F531" s="40"/>
      <c r="G531" s="39"/>
      <c r="H531" s="40"/>
      <c r="I531" s="11"/>
    </row>
    <row r="532" spans="1:9" ht="12.75">
      <c r="A532" s="51">
        <f t="shared" si="10"/>
        <v>532</v>
      </c>
      <c r="B532" s="3" t="s">
        <v>3</v>
      </c>
      <c r="C532" s="8"/>
      <c r="D532" s="17"/>
      <c r="E532" s="2"/>
      <c r="F532" s="40"/>
      <c r="G532" s="39"/>
      <c r="H532" s="40"/>
      <c r="I532" s="11"/>
    </row>
    <row r="533" spans="1:9" ht="12.75">
      <c r="A533" s="51">
        <f t="shared" si="10"/>
        <v>533</v>
      </c>
      <c r="B533" s="3" t="s">
        <v>3</v>
      </c>
      <c r="C533" s="8"/>
      <c r="D533" s="17"/>
      <c r="E533" s="2"/>
      <c r="F533" s="40"/>
      <c r="G533" s="39"/>
      <c r="H533" s="40"/>
      <c r="I533" s="11"/>
    </row>
    <row r="534" spans="1:9" ht="12.75">
      <c r="A534" s="51">
        <f t="shared" si="10"/>
        <v>534</v>
      </c>
      <c r="B534" s="3" t="s">
        <v>3</v>
      </c>
      <c r="C534" s="8" t="s">
        <v>34</v>
      </c>
      <c r="D534" s="8" t="s">
        <v>34</v>
      </c>
      <c r="E534" s="8" t="s">
        <v>34</v>
      </c>
      <c r="F534" s="8" t="s">
        <v>34</v>
      </c>
      <c r="G534" s="8" t="s">
        <v>34</v>
      </c>
      <c r="H534" s="8" t="s">
        <v>34</v>
      </c>
      <c r="I534" s="8" t="s">
        <v>34</v>
      </c>
    </row>
    <row r="535" spans="1:9" ht="13.5">
      <c r="A535" s="51">
        <f t="shared" si="10"/>
        <v>535</v>
      </c>
      <c r="B535" s="3" t="s">
        <v>133</v>
      </c>
      <c r="D535" s="3" t="s">
        <v>404</v>
      </c>
      <c r="E535" s="3" t="s">
        <v>404</v>
      </c>
      <c r="F535" s="3" t="s">
        <v>7</v>
      </c>
      <c r="G535" s="3" t="s">
        <v>6</v>
      </c>
      <c r="H535" s="64" t="s">
        <v>8</v>
      </c>
      <c r="I535" s="64" t="s">
        <v>9</v>
      </c>
    </row>
    <row r="536" spans="1:9" ht="13.5">
      <c r="A536" s="51">
        <f t="shared" si="10"/>
        <v>536</v>
      </c>
      <c r="B536" s="3" t="s">
        <v>134</v>
      </c>
      <c r="D536" s="63">
        <v>2021</v>
      </c>
      <c r="E536" s="63">
        <v>2022</v>
      </c>
      <c r="F536" s="37">
        <v>44742</v>
      </c>
      <c r="G536" s="63">
        <v>2023</v>
      </c>
      <c r="H536" s="64" t="s">
        <v>393</v>
      </c>
      <c r="I536" s="64" t="s">
        <v>393</v>
      </c>
    </row>
    <row r="537" spans="1:9" ht="12.75">
      <c r="A537" s="51">
        <f t="shared" si="10"/>
        <v>537</v>
      </c>
      <c r="B537" s="3" t="s">
        <v>3</v>
      </c>
      <c r="D537" s="29"/>
      <c r="G537" s="123"/>
      <c r="H537" s="51"/>
      <c r="I537" s="51"/>
    </row>
    <row r="538" spans="1:9" ht="12.75">
      <c r="A538" s="51">
        <f t="shared" si="10"/>
        <v>538</v>
      </c>
      <c r="B538" s="3" t="s">
        <v>262</v>
      </c>
      <c r="C538" s="1" t="s">
        <v>135</v>
      </c>
      <c r="D538" s="2">
        <v>15000</v>
      </c>
      <c r="E538" s="10">
        <v>2500</v>
      </c>
      <c r="F538" s="2">
        <v>2923.25</v>
      </c>
      <c r="G538" s="67">
        <v>2500</v>
      </c>
      <c r="H538" s="2">
        <f>G538-E538</f>
        <v>0</v>
      </c>
      <c r="I538" s="11">
        <f>H538/E538</f>
        <v>0</v>
      </c>
    </row>
    <row r="539" spans="1:9" ht="12.75">
      <c r="A539" s="51">
        <f t="shared" si="10"/>
        <v>539</v>
      </c>
      <c r="B539" s="3" t="s">
        <v>249</v>
      </c>
      <c r="C539" s="1" t="s">
        <v>136</v>
      </c>
      <c r="D539" s="2">
        <v>14000</v>
      </c>
      <c r="E539" s="39">
        <v>14000</v>
      </c>
      <c r="F539" s="2">
        <v>0</v>
      </c>
      <c r="G539" s="65">
        <v>14000</v>
      </c>
      <c r="H539" s="2">
        <f>G539-E539</f>
        <v>0</v>
      </c>
      <c r="I539" s="11">
        <f aca="true" t="shared" si="11" ref="I539:I556">H539/E539</f>
        <v>0</v>
      </c>
    </row>
    <row r="540" spans="1:9" ht="12.75">
      <c r="A540" s="51">
        <v>540</v>
      </c>
      <c r="B540" s="3" t="s">
        <v>266</v>
      </c>
      <c r="C540" s="1" t="s">
        <v>151</v>
      </c>
      <c r="D540" s="2">
        <v>40000</v>
      </c>
      <c r="E540" s="39">
        <v>40000</v>
      </c>
      <c r="F540" s="2">
        <v>47397.54</v>
      </c>
      <c r="G540" s="65">
        <v>45000</v>
      </c>
      <c r="H540" s="2">
        <f>G540-E540</f>
        <v>5000</v>
      </c>
      <c r="I540" s="11">
        <f>H540/E540</f>
        <v>0.125</v>
      </c>
    </row>
    <row r="541" spans="1:9" ht="12.75">
      <c r="A541" s="51">
        <f t="shared" si="10"/>
        <v>541</v>
      </c>
      <c r="B541" s="3" t="s">
        <v>137</v>
      </c>
      <c r="C541" s="1" t="s">
        <v>138</v>
      </c>
      <c r="D541" s="2">
        <v>4000</v>
      </c>
      <c r="E541" s="10">
        <v>2500</v>
      </c>
      <c r="F541" s="2">
        <v>1403.81</v>
      </c>
      <c r="G541" s="67">
        <v>2500</v>
      </c>
      <c r="H541" s="2">
        <f>G541-E541</f>
        <v>0</v>
      </c>
      <c r="I541" s="11">
        <f t="shared" si="11"/>
        <v>0</v>
      </c>
    </row>
    <row r="542" spans="1:9" ht="12.75">
      <c r="A542" s="51">
        <f t="shared" si="10"/>
        <v>542</v>
      </c>
      <c r="B542" s="3" t="s">
        <v>322</v>
      </c>
      <c r="C542" s="1" t="s">
        <v>139</v>
      </c>
      <c r="D542" s="2">
        <v>0</v>
      </c>
      <c r="E542" s="10">
        <v>0</v>
      </c>
      <c r="F542" s="2">
        <v>0</v>
      </c>
      <c r="G542" s="67">
        <v>0</v>
      </c>
      <c r="H542" s="2">
        <f aca="true" t="shared" si="12" ref="H542:H552">G542-E542</f>
        <v>0</v>
      </c>
      <c r="I542" s="11">
        <v>0</v>
      </c>
    </row>
    <row r="543" spans="1:9" ht="12.75">
      <c r="A543" s="51">
        <f t="shared" si="10"/>
        <v>543</v>
      </c>
      <c r="B543" s="3" t="s">
        <v>140</v>
      </c>
      <c r="C543" s="1" t="s">
        <v>141</v>
      </c>
      <c r="D543" s="2">
        <v>40000</v>
      </c>
      <c r="E543" s="10">
        <v>40000</v>
      </c>
      <c r="F543" s="2">
        <v>31847.4</v>
      </c>
      <c r="G543" s="67">
        <v>40000</v>
      </c>
      <c r="H543" s="2">
        <f t="shared" si="12"/>
        <v>0</v>
      </c>
      <c r="I543" s="11">
        <f t="shared" si="11"/>
        <v>0</v>
      </c>
    </row>
    <row r="544" spans="1:9" ht="12.75">
      <c r="A544" s="51">
        <v>544</v>
      </c>
      <c r="B544" s="3" t="s">
        <v>370</v>
      </c>
      <c r="C544" s="1" t="s">
        <v>371</v>
      </c>
      <c r="D544" s="2">
        <v>0</v>
      </c>
      <c r="E544" s="10">
        <v>0</v>
      </c>
      <c r="F544" s="2">
        <v>600</v>
      </c>
      <c r="G544" s="67">
        <v>0</v>
      </c>
      <c r="H544" s="2">
        <f t="shared" si="12"/>
        <v>0</v>
      </c>
      <c r="I544" s="11">
        <v>0</v>
      </c>
    </row>
    <row r="545" spans="1:9" ht="12.75">
      <c r="A545" s="51">
        <f t="shared" si="10"/>
        <v>545</v>
      </c>
      <c r="B545" s="3" t="s">
        <v>125</v>
      </c>
      <c r="C545" s="1" t="s">
        <v>142</v>
      </c>
      <c r="D545" s="2">
        <v>3000</v>
      </c>
      <c r="E545" s="10">
        <v>3000</v>
      </c>
      <c r="F545" s="2">
        <v>1481.81</v>
      </c>
      <c r="G545" s="67">
        <v>3000</v>
      </c>
      <c r="H545" s="2">
        <f t="shared" si="12"/>
        <v>0</v>
      </c>
      <c r="I545" s="11">
        <f t="shared" si="11"/>
        <v>0</v>
      </c>
    </row>
    <row r="546" spans="1:9" ht="12.75">
      <c r="A546" s="51">
        <v>546</v>
      </c>
      <c r="B546" s="3" t="s">
        <v>405</v>
      </c>
      <c r="C546" s="1" t="s">
        <v>372</v>
      </c>
      <c r="D546" s="2">
        <v>0</v>
      </c>
      <c r="E546" s="10">
        <v>0</v>
      </c>
      <c r="F546" s="2">
        <v>0</v>
      </c>
      <c r="G546" s="67">
        <v>0</v>
      </c>
      <c r="H546" s="2">
        <f t="shared" si="12"/>
        <v>0</v>
      </c>
      <c r="I546" s="11">
        <v>0</v>
      </c>
    </row>
    <row r="547" spans="1:9" ht="12.75">
      <c r="A547" s="51">
        <f t="shared" si="10"/>
        <v>547</v>
      </c>
      <c r="B547" s="3" t="s">
        <v>352</v>
      </c>
      <c r="C547" s="1" t="s">
        <v>148</v>
      </c>
      <c r="D547" s="38">
        <v>0</v>
      </c>
      <c r="E547" s="148">
        <v>0</v>
      </c>
      <c r="F547" s="2">
        <v>0</v>
      </c>
      <c r="G547" s="148">
        <v>0</v>
      </c>
      <c r="H547" s="38">
        <f t="shared" si="12"/>
        <v>0</v>
      </c>
      <c r="I547" s="11">
        <v>0</v>
      </c>
    </row>
    <row r="548" spans="1:9" ht="12.75">
      <c r="A548" s="51">
        <f t="shared" si="10"/>
        <v>548</v>
      </c>
      <c r="B548" s="3" t="s">
        <v>263</v>
      </c>
      <c r="C548" s="1" t="s">
        <v>143</v>
      </c>
      <c r="D548" s="2">
        <v>250000</v>
      </c>
      <c r="E548" s="10">
        <v>275000</v>
      </c>
      <c r="F548" s="2">
        <v>136764</v>
      </c>
      <c r="G548" s="67">
        <v>275000</v>
      </c>
      <c r="H548" s="2">
        <f t="shared" si="12"/>
        <v>0</v>
      </c>
      <c r="I548" s="11">
        <f t="shared" si="11"/>
        <v>0</v>
      </c>
    </row>
    <row r="549" spans="1:9" ht="12.75">
      <c r="A549" s="51">
        <f t="shared" si="10"/>
        <v>549</v>
      </c>
      <c r="B549" s="3" t="s">
        <v>247</v>
      </c>
      <c r="C549" s="1" t="s">
        <v>144</v>
      </c>
      <c r="D549" s="2">
        <v>3000</v>
      </c>
      <c r="E549" s="39">
        <v>3000</v>
      </c>
      <c r="F549" s="2">
        <v>5225</v>
      </c>
      <c r="G549" s="65">
        <v>3000</v>
      </c>
      <c r="H549" s="2">
        <f t="shared" si="12"/>
        <v>0</v>
      </c>
      <c r="I549" s="11">
        <f t="shared" si="11"/>
        <v>0</v>
      </c>
    </row>
    <row r="550" spans="1:9" ht="12.75">
      <c r="A550" s="51">
        <f t="shared" si="10"/>
        <v>550</v>
      </c>
      <c r="B550" s="3" t="s">
        <v>264</v>
      </c>
      <c r="C550" s="1" t="s">
        <v>145</v>
      </c>
      <c r="D550" s="2">
        <v>40000</v>
      </c>
      <c r="E550" s="10">
        <v>40000</v>
      </c>
      <c r="F550" s="2">
        <v>0</v>
      </c>
      <c r="G550" s="67">
        <v>40000</v>
      </c>
      <c r="H550" s="2">
        <f t="shared" si="12"/>
        <v>0</v>
      </c>
      <c r="I550" s="11">
        <f t="shared" si="11"/>
        <v>0</v>
      </c>
    </row>
    <row r="551" spans="1:9" ht="12.75">
      <c r="A551" s="51">
        <f t="shared" si="10"/>
        <v>551</v>
      </c>
      <c r="B551" s="3" t="s">
        <v>265</v>
      </c>
      <c r="C551" s="1" t="s">
        <v>146</v>
      </c>
      <c r="D551" s="2">
        <v>65000</v>
      </c>
      <c r="E551" s="10">
        <v>65000</v>
      </c>
      <c r="F551" s="2">
        <v>71183.92</v>
      </c>
      <c r="G551" s="67">
        <v>65000</v>
      </c>
      <c r="H551" s="2">
        <f t="shared" si="12"/>
        <v>0</v>
      </c>
      <c r="I551" s="11">
        <f t="shared" si="11"/>
        <v>0</v>
      </c>
    </row>
    <row r="552" spans="1:9" ht="12.75">
      <c r="A552" s="51">
        <f t="shared" si="10"/>
        <v>552</v>
      </c>
      <c r="B552" s="3" t="s">
        <v>323</v>
      </c>
      <c r="C552" s="1" t="s">
        <v>147</v>
      </c>
      <c r="D552" s="2">
        <v>0</v>
      </c>
      <c r="E552" s="10">
        <v>0</v>
      </c>
      <c r="F552" s="2">
        <v>0</v>
      </c>
      <c r="G552" s="67">
        <v>0</v>
      </c>
      <c r="H552" s="2">
        <f t="shared" si="12"/>
        <v>0</v>
      </c>
      <c r="I552" s="11">
        <v>0</v>
      </c>
    </row>
    <row r="553" spans="1:9" ht="12.75">
      <c r="A553" s="51">
        <f t="shared" si="10"/>
        <v>553</v>
      </c>
      <c r="B553" s="3" t="s">
        <v>369</v>
      </c>
      <c r="C553" s="1" t="s">
        <v>148</v>
      </c>
      <c r="D553" s="2">
        <v>0</v>
      </c>
      <c r="E553" s="10">
        <v>0</v>
      </c>
      <c r="F553" s="2">
        <v>0</v>
      </c>
      <c r="G553" s="67">
        <v>0</v>
      </c>
      <c r="H553" s="46">
        <f>G554-E554</f>
        <v>0</v>
      </c>
      <c r="I553" s="11">
        <v>0</v>
      </c>
    </row>
    <row r="554" spans="1:9" ht="12.75">
      <c r="A554" s="51">
        <f t="shared" si="10"/>
        <v>554</v>
      </c>
      <c r="B554" s="3" t="s">
        <v>149</v>
      </c>
      <c r="C554" s="1" t="s">
        <v>150</v>
      </c>
      <c r="D554" s="2">
        <v>0</v>
      </c>
      <c r="E554" s="10">
        <v>0</v>
      </c>
      <c r="F554" s="2">
        <v>0</v>
      </c>
      <c r="G554" s="67">
        <v>0</v>
      </c>
      <c r="H554" s="51">
        <f>G555-E555</f>
        <v>0</v>
      </c>
      <c r="I554" s="11">
        <v>0</v>
      </c>
    </row>
    <row r="555" spans="1:9" ht="12.75">
      <c r="A555" s="51">
        <f t="shared" si="10"/>
        <v>555</v>
      </c>
      <c r="B555" s="3" t="s">
        <v>383</v>
      </c>
      <c r="C555" s="1" t="s">
        <v>347</v>
      </c>
      <c r="D555" s="2">
        <v>0</v>
      </c>
      <c r="E555" s="147">
        <v>0</v>
      </c>
      <c r="F555" s="2">
        <v>0</v>
      </c>
      <c r="G555" s="146">
        <v>0</v>
      </c>
      <c r="H555" s="51">
        <f>G555-E555</f>
        <v>0</v>
      </c>
      <c r="I555" s="11">
        <v>0</v>
      </c>
    </row>
    <row r="556" spans="1:12" ht="12.75">
      <c r="A556" s="51">
        <f t="shared" si="10"/>
        <v>556</v>
      </c>
      <c r="B556" s="92" t="s">
        <v>152</v>
      </c>
      <c r="C556" s="81" t="s">
        <v>3</v>
      </c>
      <c r="D556" s="83">
        <f>SUM(D538:D555)</f>
        <v>474000</v>
      </c>
      <c r="E556" s="83">
        <f>SUM(E538:E555)</f>
        <v>485000</v>
      </c>
      <c r="F556" s="83">
        <f>SUM(F538:F555)</f>
        <v>298826.73</v>
      </c>
      <c r="G556" s="93">
        <f>SUM(G538:G555)</f>
        <v>490000</v>
      </c>
      <c r="H556" s="83">
        <f>SUM(H538:H555)</f>
        <v>5000</v>
      </c>
      <c r="I556" s="100">
        <f t="shared" si="11"/>
        <v>0.010309278350515464</v>
      </c>
      <c r="L556" s="51"/>
    </row>
    <row r="557" spans="1:12" ht="26.25">
      <c r="A557" s="51">
        <f t="shared" si="10"/>
        <v>557</v>
      </c>
      <c r="B557" s="3" t="s">
        <v>3</v>
      </c>
      <c r="C557" s="8" t="s">
        <v>12</v>
      </c>
      <c r="D557" s="8" t="s">
        <v>12</v>
      </c>
      <c r="E557" s="8" t="s">
        <v>12</v>
      </c>
      <c r="F557" s="8" t="s">
        <v>12</v>
      </c>
      <c r="G557" s="8" t="s">
        <v>12</v>
      </c>
      <c r="H557" s="8" t="s">
        <v>12</v>
      </c>
      <c r="I557" s="8" t="s">
        <v>12</v>
      </c>
      <c r="L557" s="103"/>
    </row>
    <row r="558" spans="1:9" ht="12.75">
      <c r="A558" s="51">
        <f t="shared" si="10"/>
        <v>558</v>
      </c>
      <c r="B558" s="3" t="s">
        <v>153</v>
      </c>
      <c r="C558" s="1" t="s">
        <v>3</v>
      </c>
      <c r="D558" s="1" t="s">
        <v>3</v>
      </c>
      <c r="E558" s="1" t="s">
        <v>3</v>
      </c>
      <c r="F558" s="1" t="s">
        <v>3</v>
      </c>
      <c r="G558" s="10" t="s">
        <v>3</v>
      </c>
      <c r="H558" s="1" t="s">
        <v>3</v>
      </c>
      <c r="I558" s="14" t="s">
        <v>3</v>
      </c>
    </row>
    <row r="559" spans="1:10" ht="12.75">
      <c r="A559" s="51">
        <f t="shared" si="10"/>
        <v>559</v>
      </c>
      <c r="B559" s="3" t="s">
        <v>95</v>
      </c>
      <c r="C559" s="139" t="s">
        <v>154</v>
      </c>
      <c r="D559" s="2">
        <v>88000</v>
      </c>
      <c r="E559" s="10">
        <v>88000</v>
      </c>
      <c r="F559" s="2">
        <v>54307.86</v>
      </c>
      <c r="G559" s="67">
        <v>116000</v>
      </c>
      <c r="H559" s="2">
        <f aca="true" t="shared" si="13" ref="H559:H568">G559-E559</f>
        <v>28000</v>
      </c>
      <c r="I559" s="11">
        <f aca="true" t="shared" si="14" ref="I559:I568">H559/E559</f>
        <v>0.3181818181818182</v>
      </c>
      <c r="J559" s="51"/>
    </row>
    <row r="560" spans="1:9" ht="12.75">
      <c r="A560" s="51">
        <f t="shared" si="10"/>
        <v>560</v>
      </c>
      <c r="B560" s="3" t="s">
        <v>125</v>
      </c>
      <c r="C560" s="139" t="s">
        <v>155</v>
      </c>
      <c r="D560" s="2">
        <v>3000</v>
      </c>
      <c r="E560" s="10">
        <v>3000</v>
      </c>
      <c r="F560" s="2">
        <v>1063.15</v>
      </c>
      <c r="G560" s="10">
        <v>3000</v>
      </c>
      <c r="H560" s="2">
        <f t="shared" si="13"/>
        <v>0</v>
      </c>
      <c r="I560" s="11">
        <f t="shared" si="14"/>
        <v>0</v>
      </c>
    </row>
    <row r="561" spans="1:9" ht="12.75">
      <c r="A561" s="51">
        <f t="shared" si="10"/>
        <v>561</v>
      </c>
      <c r="B561" s="3" t="s">
        <v>382</v>
      </c>
      <c r="C561" s="139" t="s">
        <v>406</v>
      </c>
      <c r="D561" s="2">
        <v>500</v>
      </c>
      <c r="E561" s="10">
        <v>500</v>
      </c>
      <c r="F561" s="2"/>
      <c r="G561" s="10">
        <v>500</v>
      </c>
      <c r="H561" s="2"/>
      <c r="I561" s="11">
        <f t="shared" si="14"/>
        <v>0</v>
      </c>
    </row>
    <row r="562" spans="1:9" ht="12.75">
      <c r="A562" s="51">
        <f t="shared" si="10"/>
        <v>562</v>
      </c>
      <c r="B562" s="3" t="s">
        <v>408</v>
      </c>
      <c r="C562" s="139" t="s">
        <v>407</v>
      </c>
      <c r="D562" s="2">
        <v>25000</v>
      </c>
      <c r="E562" s="10">
        <v>25000</v>
      </c>
      <c r="F562" s="2">
        <v>12874.05</v>
      </c>
      <c r="G562" s="10">
        <v>25000</v>
      </c>
      <c r="H562" s="2"/>
      <c r="I562" s="11">
        <f t="shared" si="14"/>
        <v>0</v>
      </c>
    </row>
    <row r="563" spans="1:9" ht="12.75">
      <c r="A563" s="51">
        <f t="shared" si="10"/>
        <v>563</v>
      </c>
      <c r="B563" s="3" t="s">
        <v>114</v>
      </c>
      <c r="C563" s="139" t="s">
        <v>156</v>
      </c>
      <c r="D563" s="2">
        <v>0</v>
      </c>
      <c r="E563" s="10">
        <v>0</v>
      </c>
      <c r="F563" s="2">
        <v>225</v>
      </c>
      <c r="G563" s="10">
        <v>0</v>
      </c>
      <c r="H563" s="2">
        <f t="shared" si="13"/>
        <v>0</v>
      </c>
      <c r="I563" s="11">
        <v>0</v>
      </c>
    </row>
    <row r="564" spans="1:9" ht="12.75">
      <c r="A564" s="51">
        <f t="shared" si="10"/>
        <v>564</v>
      </c>
      <c r="B564" s="3" t="s">
        <v>383</v>
      </c>
      <c r="C564" s="139">
        <v>2680</v>
      </c>
      <c r="D564" s="2">
        <v>0</v>
      </c>
      <c r="E564" s="10">
        <v>0</v>
      </c>
      <c r="F564" s="2">
        <v>3904.41</v>
      </c>
      <c r="G564" s="10">
        <v>0</v>
      </c>
      <c r="H564" s="2">
        <f t="shared" si="13"/>
        <v>0</v>
      </c>
      <c r="I564" s="11">
        <v>0</v>
      </c>
    </row>
    <row r="565" spans="1:9" ht="12.75">
      <c r="A565" s="51">
        <f t="shared" si="10"/>
        <v>565</v>
      </c>
      <c r="B565" s="3" t="s">
        <v>325</v>
      </c>
      <c r="C565" s="139" t="s">
        <v>157</v>
      </c>
      <c r="D565" s="2">
        <v>259431</v>
      </c>
      <c r="E565" s="39">
        <v>335670</v>
      </c>
      <c r="F565" s="2">
        <v>0</v>
      </c>
      <c r="G565" s="39">
        <v>335670</v>
      </c>
      <c r="H565" s="2">
        <f t="shared" si="13"/>
        <v>0</v>
      </c>
      <c r="I565" s="11">
        <f t="shared" si="14"/>
        <v>0</v>
      </c>
    </row>
    <row r="566" spans="1:9" ht="12.75">
      <c r="A566" s="51">
        <f t="shared" si="10"/>
        <v>566</v>
      </c>
      <c r="B566" s="3" t="s">
        <v>326</v>
      </c>
      <c r="C566" s="139" t="s">
        <v>158</v>
      </c>
      <c r="D566" s="2">
        <v>0</v>
      </c>
      <c r="E566" s="39">
        <v>0</v>
      </c>
      <c r="F566" s="2">
        <v>0</v>
      </c>
      <c r="G566" s="39">
        <v>0</v>
      </c>
      <c r="H566" s="38">
        <f t="shared" si="13"/>
        <v>0</v>
      </c>
      <c r="I566" s="11">
        <v>0</v>
      </c>
    </row>
    <row r="567" spans="1:9" ht="12.75">
      <c r="A567" s="51">
        <f t="shared" si="10"/>
        <v>567</v>
      </c>
      <c r="B567" s="3" t="s">
        <v>381</v>
      </c>
      <c r="C567" s="139">
        <v>2665</v>
      </c>
      <c r="D567" s="2">
        <v>0</v>
      </c>
      <c r="E567" s="10">
        <v>0</v>
      </c>
      <c r="F567" s="2">
        <v>0</v>
      </c>
      <c r="G567" s="10">
        <v>0</v>
      </c>
      <c r="H567" s="38">
        <f t="shared" si="13"/>
        <v>0</v>
      </c>
      <c r="I567" s="11">
        <v>0</v>
      </c>
    </row>
    <row r="568" spans="1:9" ht="12.75">
      <c r="A568" s="51">
        <f t="shared" si="10"/>
        <v>568</v>
      </c>
      <c r="B568" s="92" t="s">
        <v>248</v>
      </c>
      <c r="C568" s="101" t="s">
        <v>60</v>
      </c>
      <c r="D568" s="83">
        <f>SUM(D559:D567)</f>
        <v>375931</v>
      </c>
      <c r="E568" s="83">
        <f>SUM(E559:E567)</f>
        <v>452170</v>
      </c>
      <c r="F568" s="83">
        <f>SUM(F559:F567)</f>
        <v>72374.47</v>
      </c>
      <c r="G568" s="93">
        <f>SUM(G559:G567)</f>
        <v>480170</v>
      </c>
      <c r="H568" s="83">
        <f t="shared" si="13"/>
        <v>28000</v>
      </c>
      <c r="I568" s="100">
        <f t="shared" si="14"/>
        <v>0.06192361280049539</v>
      </c>
    </row>
    <row r="569" spans="1:9" ht="12.75">
      <c r="A569" s="51">
        <f t="shared" si="10"/>
        <v>569</v>
      </c>
      <c r="B569" s="3" t="s">
        <v>3</v>
      </c>
      <c r="C569" s="8" t="s">
        <v>12</v>
      </c>
      <c r="D569" s="8" t="s">
        <v>12</v>
      </c>
      <c r="E569" s="8" t="s">
        <v>12</v>
      </c>
      <c r="F569" s="8" t="s">
        <v>12</v>
      </c>
      <c r="G569" s="8" t="s">
        <v>12</v>
      </c>
      <c r="H569" s="8" t="s">
        <v>12</v>
      </c>
      <c r="I569" s="8" t="s">
        <v>12</v>
      </c>
    </row>
    <row r="570" spans="1:9" ht="12.75">
      <c r="A570" s="51">
        <f t="shared" si="10"/>
        <v>570</v>
      </c>
      <c r="B570" s="1" t="s">
        <v>327</v>
      </c>
      <c r="C570" s="3" t="s">
        <v>235</v>
      </c>
      <c r="D570" s="1" t="s">
        <v>3</v>
      </c>
      <c r="E570" s="1" t="s">
        <v>3</v>
      </c>
      <c r="F570" s="1" t="s">
        <v>3</v>
      </c>
      <c r="G570" s="10" t="s">
        <v>3</v>
      </c>
      <c r="H570" s="1" t="s">
        <v>3</v>
      </c>
      <c r="I570" s="14" t="s">
        <v>3</v>
      </c>
    </row>
    <row r="571" spans="1:9" ht="12.75">
      <c r="A571" s="51">
        <f t="shared" si="10"/>
        <v>571</v>
      </c>
      <c r="B571" s="3" t="s">
        <v>267</v>
      </c>
      <c r="C571" s="1" t="s">
        <v>159</v>
      </c>
      <c r="D571" s="2">
        <v>202560</v>
      </c>
      <c r="E571" s="39">
        <v>175000</v>
      </c>
      <c r="F571" s="2">
        <v>41642.13</v>
      </c>
      <c r="G571" s="39">
        <v>176000</v>
      </c>
      <c r="H571" s="2">
        <f aca="true" t="shared" si="15" ref="H571:H580">G571-E571</f>
        <v>1000</v>
      </c>
      <c r="I571" s="11">
        <f>H571/E571</f>
        <v>0.005714285714285714</v>
      </c>
    </row>
    <row r="572" spans="1:9" ht="12.75">
      <c r="A572" s="51">
        <f t="shared" si="10"/>
        <v>572</v>
      </c>
      <c r="B572" s="3" t="s">
        <v>353</v>
      </c>
      <c r="C572" s="1" t="s">
        <v>354</v>
      </c>
      <c r="D572" s="2">
        <v>5000</v>
      </c>
      <c r="E572" s="10">
        <v>4000</v>
      </c>
      <c r="F572" s="2">
        <v>1089.56</v>
      </c>
      <c r="G572" s="10">
        <v>4500</v>
      </c>
      <c r="H572" s="2">
        <f t="shared" si="15"/>
        <v>500</v>
      </c>
      <c r="I572" s="11">
        <f>H572/E572</f>
        <v>0.125</v>
      </c>
    </row>
    <row r="573" spans="1:9" ht="12.75">
      <c r="A573" s="51">
        <f t="shared" si="10"/>
        <v>573</v>
      </c>
      <c r="B573" s="3" t="s">
        <v>268</v>
      </c>
      <c r="C573" s="1" t="s">
        <v>160</v>
      </c>
      <c r="D573" s="2">
        <v>400</v>
      </c>
      <c r="E573" s="10">
        <v>500</v>
      </c>
      <c r="F573" s="2">
        <v>183.8</v>
      </c>
      <c r="G573" s="10">
        <v>627</v>
      </c>
      <c r="H573" s="2">
        <f t="shared" si="15"/>
        <v>127</v>
      </c>
      <c r="I573" s="11">
        <f>H573/E573</f>
        <v>0.254</v>
      </c>
    </row>
    <row r="574" spans="1:9" ht="12.75">
      <c r="A574" s="51">
        <f t="shared" si="10"/>
        <v>574</v>
      </c>
      <c r="B574" s="3" t="s">
        <v>249</v>
      </c>
      <c r="C574" s="1" t="s">
        <v>161</v>
      </c>
      <c r="D574" s="2">
        <v>4000</v>
      </c>
      <c r="E574" s="10">
        <v>0</v>
      </c>
      <c r="F574" s="2">
        <v>1113.62</v>
      </c>
      <c r="G574" s="10">
        <v>4000</v>
      </c>
      <c r="H574" s="2">
        <f t="shared" si="15"/>
        <v>4000</v>
      </c>
      <c r="I574" s="11">
        <v>1</v>
      </c>
    </row>
    <row r="575" spans="1:9" ht="12.75">
      <c r="A575" s="51">
        <f t="shared" si="10"/>
        <v>575</v>
      </c>
      <c r="B575" s="3" t="s">
        <v>269</v>
      </c>
      <c r="C575" s="1" t="s">
        <v>355</v>
      </c>
      <c r="D575" s="2">
        <v>0</v>
      </c>
      <c r="E575" s="10">
        <v>0</v>
      </c>
      <c r="F575" s="2">
        <v>130</v>
      </c>
      <c r="G575" s="10">
        <v>0</v>
      </c>
      <c r="H575" s="2">
        <f t="shared" si="15"/>
        <v>0</v>
      </c>
      <c r="I575" s="11">
        <v>0</v>
      </c>
    </row>
    <row r="576" spans="1:9" ht="12.75">
      <c r="A576" s="51">
        <f t="shared" si="10"/>
        <v>576</v>
      </c>
      <c r="B576" s="1" t="s">
        <v>383</v>
      </c>
      <c r="C576" s="1" t="s">
        <v>238</v>
      </c>
      <c r="D576" s="2">
        <v>0</v>
      </c>
      <c r="E576" s="10">
        <v>0</v>
      </c>
      <c r="F576" s="2">
        <v>0</v>
      </c>
      <c r="G576" s="10">
        <v>0</v>
      </c>
      <c r="H576" s="2">
        <f t="shared" si="15"/>
        <v>0</v>
      </c>
      <c r="I576" s="11">
        <v>0</v>
      </c>
    </row>
    <row r="577" spans="1:9" ht="12.75">
      <c r="A577" s="51">
        <f t="shared" si="10"/>
        <v>577</v>
      </c>
      <c r="B577" s="3" t="s">
        <v>114</v>
      </c>
      <c r="C577" s="1" t="s">
        <v>162</v>
      </c>
      <c r="D577" s="2">
        <v>0</v>
      </c>
      <c r="E577" s="10">
        <v>34190</v>
      </c>
      <c r="F577" s="2">
        <v>29575.09</v>
      </c>
      <c r="G577" s="10">
        <v>1500</v>
      </c>
      <c r="H577" s="2">
        <f t="shared" si="15"/>
        <v>-32690</v>
      </c>
      <c r="I577" s="11">
        <f>H577/E577</f>
        <v>-0.9561275226674466</v>
      </c>
    </row>
    <row r="578" spans="1:9" ht="12.75">
      <c r="A578" s="51">
        <f t="shared" si="10"/>
        <v>578</v>
      </c>
      <c r="B578" s="3" t="s">
        <v>328</v>
      </c>
      <c r="C578" s="1" t="s">
        <v>163</v>
      </c>
      <c r="D578" s="2">
        <v>0</v>
      </c>
      <c r="E578" s="10">
        <v>0</v>
      </c>
      <c r="F578" s="2">
        <v>0</v>
      </c>
      <c r="G578" s="10">
        <v>0</v>
      </c>
      <c r="H578" s="2">
        <f t="shared" si="15"/>
        <v>0</v>
      </c>
      <c r="I578" s="11">
        <v>0</v>
      </c>
    </row>
    <row r="579" spans="1:9" ht="12.75">
      <c r="A579" s="51">
        <f t="shared" si="10"/>
        <v>579</v>
      </c>
      <c r="B579" s="3" t="s">
        <v>329</v>
      </c>
      <c r="C579" s="1" t="s">
        <v>164</v>
      </c>
      <c r="D579" s="2">
        <v>0</v>
      </c>
      <c r="E579" s="10">
        <v>0</v>
      </c>
      <c r="F579" s="2">
        <v>0</v>
      </c>
      <c r="G579" s="10">
        <v>0</v>
      </c>
      <c r="H579" s="2">
        <f t="shared" si="15"/>
        <v>0</v>
      </c>
      <c r="I579" s="11">
        <v>0</v>
      </c>
    </row>
    <row r="580" spans="1:9" ht="12.75">
      <c r="A580" s="51">
        <f t="shared" si="10"/>
        <v>580</v>
      </c>
      <c r="B580" s="92" t="s">
        <v>330</v>
      </c>
      <c r="C580" s="81" t="s">
        <v>3</v>
      </c>
      <c r="D580" s="83">
        <f>SUM(D571:D579)</f>
        <v>211960</v>
      </c>
      <c r="E580" s="83">
        <f>SUM(E571:E579)</f>
        <v>213690</v>
      </c>
      <c r="F580" s="83">
        <f>SUM(F571:F579)</f>
        <v>73734.2</v>
      </c>
      <c r="G580" s="93">
        <f>SUM(G571:G579)</f>
        <v>186627</v>
      </c>
      <c r="H580" s="87">
        <f t="shared" si="15"/>
        <v>-27063</v>
      </c>
      <c r="I580" s="100">
        <f>H580/E580</f>
        <v>-0.12664607609153447</v>
      </c>
    </row>
    <row r="581" spans="1:9" ht="12.75">
      <c r="A581" s="51">
        <f t="shared" si="10"/>
        <v>581</v>
      </c>
      <c r="B581" s="3" t="s">
        <v>3</v>
      </c>
      <c r="C581" s="8" t="s">
        <v>12</v>
      </c>
      <c r="D581" s="8" t="s">
        <v>12</v>
      </c>
      <c r="E581" s="8" t="s">
        <v>12</v>
      </c>
      <c r="F581" s="8" t="s">
        <v>12</v>
      </c>
      <c r="G581" s="8" t="s">
        <v>12</v>
      </c>
      <c r="H581" s="8" t="s">
        <v>12</v>
      </c>
      <c r="I581" s="8" t="s">
        <v>12</v>
      </c>
    </row>
    <row r="582" spans="1:9" ht="12.75">
      <c r="A582" s="51">
        <f t="shared" si="10"/>
        <v>582</v>
      </c>
      <c r="B582" s="3" t="s">
        <v>331</v>
      </c>
      <c r="C582" s="3" t="s">
        <v>236</v>
      </c>
      <c r="D582" s="1" t="s">
        <v>3</v>
      </c>
      <c r="E582" s="1" t="s">
        <v>3</v>
      </c>
      <c r="F582" s="1" t="s">
        <v>3</v>
      </c>
      <c r="G582" s="10" t="s">
        <v>3</v>
      </c>
      <c r="H582" s="1" t="s">
        <v>3</v>
      </c>
      <c r="I582" s="14" t="s">
        <v>3</v>
      </c>
    </row>
    <row r="583" spans="1:9" ht="12.75">
      <c r="A583" s="51">
        <f t="shared" si="10"/>
        <v>583</v>
      </c>
      <c r="B583" s="1" t="s">
        <v>267</v>
      </c>
      <c r="C583" s="1" t="s">
        <v>165</v>
      </c>
      <c r="D583" s="2">
        <v>239030</v>
      </c>
      <c r="E583" s="39">
        <v>230000</v>
      </c>
      <c r="F583" s="2">
        <v>69307.23</v>
      </c>
      <c r="G583" s="39">
        <v>240000</v>
      </c>
      <c r="H583" s="2">
        <f aca="true" t="shared" si="16" ref="H583:H590">G583-E583</f>
        <v>10000</v>
      </c>
      <c r="I583" s="11">
        <f>H583/E583</f>
        <v>0.043478260869565216</v>
      </c>
    </row>
    <row r="584" spans="1:9" ht="12.75">
      <c r="A584" s="51">
        <f t="shared" si="10"/>
        <v>584</v>
      </c>
      <c r="B584" s="3" t="s">
        <v>353</v>
      </c>
      <c r="C584" s="1" t="s">
        <v>357</v>
      </c>
      <c r="D584" s="2">
        <v>8000</v>
      </c>
      <c r="E584" s="10">
        <v>6000</v>
      </c>
      <c r="F584" s="2">
        <v>3516.68</v>
      </c>
      <c r="G584" s="10">
        <v>6000</v>
      </c>
      <c r="H584" s="2">
        <f t="shared" si="16"/>
        <v>0</v>
      </c>
      <c r="I584" s="11">
        <f aca="true" t="shared" si="17" ref="I584:I589">H584/E584</f>
        <v>0</v>
      </c>
    </row>
    <row r="585" spans="1:9" ht="12.75">
      <c r="A585" s="51">
        <f t="shared" si="10"/>
        <v>585</v>
      </c>
      <c r="B585" s="3" t="s">
        <v>249</v>
      </c>
      <c r="C585" s="1" t="s">
        <v>166</v>
      </c>
      <c r="D585" s="2">
        <v>5250</v>
      </c>
      <c r="E585" s="10">
        <v>0</v>
      </c>
      <c r="F585" s="2">
        <v>1127.52</v>
      </c>
      <c r="G585" s="10">
        <v>4000</v>
      </c>
      <c r="H585" s="2">
        <f t="shared" si="16"/>
        <v>4000</v>
      </c>
      <c r="I585" s="11">
        <v>1</v>
      </c>
    </row>
    <row r="586" spans="1:9" ht="12.75">
      <c r="A586" s="51">
        <f t="shared" si="10"/>
        <v>586</v>
      </c>
      <c r="B586" s="3" t="s">
        <v>268</v>
      </c>
      <c r="C586" s="1" t="s">
        <v>167</v>
      </c>
      <c r="D586" s="2">
        <v>850</v>
      </c>
      <c r="E586" s="10">
        <v>850</v>
      </c>
      <c r="F586" s="2">
        <v>437.78</v>
      </c>
      <c r="G586" s="10">
        <v>240</v>
      </c>
      <c r="H586" s="2">
        <f t="shared" si="16"/>
        <v>-610</v>
      </c>
      <c r="I586" s="11">
        <f t="shared" si="17"/>
        <v>-0.7176470588235294</v>
      </c>
    </row>
    <row r="587" spans="1:9" ht="12.75">
      <c r="A587" s="51">
        <f t="shared" si="10"/>
        <v>587</v>
      </c>
      <c r="B587" s="3" t="s">
        <v>324</v>
      </c>
      <c r="C587" s="1" t="s">
        <v>215</v>
      </c>
      <c r="E587" s="33">
        <v>0</v>
      </c>
      <c r="F587" s="2">
        <v>195</v>
      </c>
      <c r="G587" s="132">
        <v>0</v>
      </c>
      <c r="H587" s="2">
        <f t="shared" si="16"/>
        <v>0</v>
      </c>
      <c r="I587" s="11">
        <v>0</v>
      </c>
    </row>
    <row r="588" spans="1:9" ht="12.75">
      <c r="A588" s="51">
        <f t="shared" si="10"/>
        <v>588</v>
      </c>
      <c r="B588" s="3" t="s">
        <v>269</v>
      </c>
      <c r="C588" s="1" t="s">
        <v>356</v>
      </c>
      <c r="D588" s="2">
        <v>0</v>
      </c>
      <c r="E588" s="10">
        <v>0</v>
      </c>
      <c r="F588" s="2">
        <v>0</v>
      </c>
      <c r="G588" s="10">
        <v>0</v>
      </c>
      <c r="H588" s="2">
        <f t="shared" si="16"/>
        <v>0</v>
      </c>
      <c r="I588" s="11">
        <v>0</v>
      </c>
    </row>
    <row r="589" spans="1:9" ht="12.75">
      <c r="A589" s="51">
        <f aca="true" t="shared" si="18" ref="A589:A652">ROW(A589)</f>
        <v>589</v>
      </c>
      <c r="B589" s="3" t="s">
        <v>333</v>
      </c>
      <c r="C589" s="1" t="s">
        <v>168</v>
      </c>
      <c r="D589" s="2">
        <v>0</v>
      </c>
      <c r="E589" s="10">
        <v>12690</v>
      </c>
      <c r="F589" s="2">
        <v>19494.83</v>
      </c>
      <c r="G589" s="10">
        <v>1500</v>
      </c>
      <c r="H589" s="2">
        <f t="shared" si="16"/>
        <v>-11190</v>
      </c>
      <c r="I589" s="11">
        <f t="shared" si="17"/>
        <v>-0.8817966903073287</v>
      </c>
    </row>
    <row r="590" spans="1:9" ht="12.75">
      <c r="A590" s="51">
        <f t="shared" si="18"/>
        <v>590</v>
      </c>
      <c r="B590" s="92" t="s">
        <v>332</v>
      </c>
      <c r="C590" s="92" t="s">
        <v>3</v>
      </c>
      <c r="D590" s="83">
        <f>SUM(D583:D589)</f>
        <v>253130</v>
      </c>
      <c r="E590" s="83">
        <f>SUM(E583:E589)</f>
        <v>249540</v>
      </c>
      <c r="F590" s="83">
        <f>SUM(F583:F589)</f>
        <v>94079.04</v>
      </c>
      <c r="G590" s="94">
        <f>SUM(G583:G589)</f>
        <v>251740</v>
      </c>
      <c r="H590" s="87">
        <f t="shared" si="16"/>
        <v>2200</v>
      </c>
      <c r="I590" s="100">
        <f>H590/E590</f>
        <v>0.00881622184820069</v>
      </c>
    </row>
    <row r="591" spans="1:9" ht="12.75">
      <c r="A591" s="51">
        <f t="shared" si="18"/>
        <v>591</v>
      </c>
      <c r="B591" s="3" t="s">
        <v>3</v>
      </c>
      <c r="C591" s="8" t="s">
        <v>12</v>
      </c>
      <c r="D591" s="8" t="s">
        <v>12</v>
      </c>
      <c r="E591" s="8" t="s">
        <v>12</v>
      </c>
      <c r="F591" s="8" t="s">
        <v>12</v>
      </c>
      <c r="G591" s="8" t="s">
        <v>12</v>
      </c>
      <c r="H591" s="8" t="s">
        <v>12</v>
      </c>
      <c r="I591" s="8" t="s">
        <v>12</v>
      </c>
    </row>
    <row r="592" spans="1:9" ht="12.75">
      <c r="A592" s="51">
        <f t="shared" si="18"/>
        <v>592</v>
      </c>
      <c r="B592" s="3" t="s">
        <v>302</v>
      </c>
      <c r="C592" s="3" t="s">
        <v>226</v>
      </c>
      <c r="D592" s="1" t="s">
        <v>3</v>
      </c>
      <c r="E592" s="1" t="s">
        <v>3</v>
      </c>
      <c r="F592" s="1" t="s">
        <v>3</v>
      </c>
      <c r="G592" s="10" t="s">
        <v>3</v>
      </c>
      <c r="H592" s="1" t="s">
        <v>3</v>
      </c>
      <c r="I592" s="14" t="s">
        <v>3</v>
      </c>
    </row>
    <row r="593" spans="1:9" ht="12.75">
      <c r="A593" s="51">
        <f t="shared" si="18"/>
        <v>593</v>
      </c>
      <c r="B593" s="3" t="s">
        <v>169</v>
      </c>
      <c r="C593" s="1" t="s">
        <v>170</v>
      </c>
      <c r="D593" s="2">
        <v>257530</v>
      </c>
      <c r="E593" s="39">
        <v>245000</v>
      </c>
      <c r="F593" s="2">
        <v>70359.81</v>
      </c>
      <c r="G593" s="39">
        <v>262000</v>
      </c>
      <c r="H593" s="2">
        <f aca="true" t="shared" si="19" ref="H593:H599">G593-E593</f>
        <v>17000</v>
      </c>
      <c r="I593" s="11">
        <f aca="true" t="shared" si="20" ref="I593:I598">H593/E593</f>
        <v>0.06938775510204082</v>
      </c>
    </row>
    <row r="594" spans="1:9" ht="12.75">
      <c r="A594" s="51">
        <f t="shared" si="18"/>
        <v>594</v>
      </c>
      <c r="B594" s="3" t="s">
        <v>334</v>
      </c>
      <c r="C594" s="1" t="s">
        <v>171</v>
      </c>
      <c r="D594" s="2">
        <v>900</v>
      </c>
      <c r="E594" s="10">
        <v>900</v>
      </c>
      <c r="F594" s="2">
        <v>261.14</v>
      </c>
      <c r="G594" s="10">
        <v>1000</v>
      </c>
      <c r="H594" s="2">
        <f t="shared" si="19"/>
        <v>100</v>
      </c>
      <c r="I594" s="11">
        <f t="shared" si="20"/>
        <v>0.1111111111111111</v>
      </c>
    </row>
    <row r="595" spans="1:9" ht="12.75">
      <c r="A595" s="51">
        <f t="shared" si="18"/>
        <v>595</v>
      </c>
      <c r="B595" s="3" t="s">
        <v>114</v>
      </c>
      <c r="C595" s="1" t="s">
        <v>172</v>
      </c>
      <c r="D595" s="2">
        <v>0</v>
      </c>
      <c r="E595" s="10">
        <v>16960</v>
      </c>
      <c r="F595" s="2">
        <v>16868.81</v>
      </c>
      <c r="G595" s="10">
        <v>225</v>
      </c>
      <c r="H595" s="2">
        <f t="shared" si="19"/>
        <v>-16735</v>
      </c>
      <c r="I595" s="11">
        <f t="shared" si="20"/>
        <v>-0.9867334905660378</v>
      </c>
    </row>
    <row r="596" spans="1:9" ht="12.75">
      <c r="A596" s="51">
        <f t="shared" si="18"/>
        <v>596</v>
      </c>
      <c r="B596" s="3" t="s">
        <v>269</v>
      </c>
      <c r="C596" s="1" t="s">
        <v>360</v>
      </c>
      <c r="D596" s="2">
        <v>0</v>
      </c>
      <c r="E596" s="10">
        <v>0</v>
      </c>
      <c r="F596" s="2">
        <v>270.25</v>
      </c>
      <c r="G596" s="10">
        <v>0</v>
      </c>
      <c r="H596" s="2">
        <f t="shared" si="19"/>
        <v>0</v>
      </c>
      <c r="I596" s="11">
        <v>0</v>
      </c>
    </row>
    <row r="597" spans="1:9" ht="12.75">
      <c r="A597" s="51">
        <f t="shared" si="18"/>
        <v>597</v>
      </c>
      <c r="B597" s="3" t="s">
        <v>358</v>
      </c>
      <c r="C597" s="1" t="s">
        <v>359</v>
      </c>
      <c r="D597" s="2">
        <v>0</v>
      </c>
      <c r="E597" s="10">
        <v>0</v>
      </c>
      <c r="F597" s="2">
        <v>721</v>
      </c>
      <c r="G597" s="10">
        <v>0</v>
      </c>
      <c r="H597" s="2">
        <f t="shared" si="19"/>
        <v>0</v>
      </c>
      <c r="I597" s="11">
        <v>0</v>
      </c>
    </row>
    <row r="598" spans="1:9" ht="12.75">
      <c r="A598" s="51">
        <f t="shared" si="18"/>
        <v>598</v>
      </c>
      <c r="B598" s="3" t="s">
        <v>249</v>
      </c>
      <c r="C598" s="1" t="s">
        <v>173</v>
      </c>
      <c r="D598" s="2">
        <v>6000</v>
      </c>
      <c r="E598" s="10">
        <v>5000</v>
      </c>
      <c r="F598" s="2">
        <v>1246.39</v>
      </c>
      <c r="G598" s="10">
        <v>6000</v>
      </c>
      <c r="H598" s="38">
        <f t="shared" si="19"/>
        <v>1000</v>
      </c>
      <c r="I598" s="11">
        <f t="shared" si="20"/>
        <v>0.2</v>
      </c>
    </row>
    <row r="599" spans="1:9" ht="12.75">
      <c r="A599" s="51">
        <f t="shared" si="18"/>
        <v>599</v>
      </c>
      <c r="B599" s="92" t="s">
        <v>335</v>
      </c>
      <c r="C599" s="81" t="s">
        <v>3</v>
      </c>
      <c r="D599" s="83">
        <f>SUM(D593:D598)</f>
        <v>264430</v>
      </c>
      <c r="E599" s="83">
        <f>SUM(E593:E598)</f>
        <v>267860</v>
      </c>
      <c r="F599" s="83">
        <f>SUM(F593:F598)</f>
        <v>89727.4</v>
      </c>
      <c r="G599" s="93">
        <f>SUM(G593:G598)</f>
        <v>269225</v>
      </c>
      <c r="H599" s="87">
        <f t="shared" si="19"/>
        <v>1365</v>
      </c>
      <c r="I599" s="100">
        <f>H599/E599</f>
        <v>0.005095945643246472</v>
      </c>
    </row>
    <row r="600" spans="1:9" ht="12.75">
      <c r="A600" s="51">
        <f t="shared" si="18"/>
        <v>600</v>
      </c>
      <c r="B600" s="8" t="s">
        <v>3</v>
      </c>
      <c r="C600" s="8" t="s">
        <v>12</v>
      </c>
      <c r="D600" s="8" t="s">
        <v>12</v>
      </c>
      <c r="E600" s="8" t="s">
        <v>12</v>
      </c>
      <c r="F600" s="8" t="s">
        <v>12</v>
      </c>
      <c r="G600" s="8" t="s">
        <v>12</v>
      </c>
      <c r="H600" s="8" t="s">
        <v>12</v>
      </c>
      <c r="I600" s="8" t="s">
        <v>12</v>
      </c>
    </row>
    <row r="601" spans="1:9" ht="12.75">
      <c r="A601" s="51">
        <f t="shared" si="18"/>
        <v>601</v>
      </c>
      <c r="B601" s="3" t="s">
        <v>336</v>
      </c>
      <c r="C601" s="3" t="s">
        <v>237</v>
      </c>
      <c r="D601" s="1" t="s">
        <v>3</v>
      </c>
      <c r="E601" s="1" t="s">
        <v>3</v>
      </c>
      <c r="F601" s="1" t="s">
        <v>3</v>
      </c>
      <c r="G601" s="10" t="s">
        <v>3</v>
      </c>
      <c r="H601" s="1" t="s">
        <v>3</v>
      </c>
      <c r="I601" s="14" t="s">
        <v>3</v>
      </c>
    </row>
    <row r="602" spans="1:9" ht="12.75">
      <c r="A602" s="51">
        <f t="shared" si="18"/>
        <v>602</v>
      </c>
      <c r="B602" s="3" t="s">
        <v>169</v>
      </c>
      <c r="C602" s="1" t="s">
        <v>174</v>
      </c>
      <c r="D602" s="2">
        <v>208240</v>
      </c>
      <c r="E602" s="39">
        <v>185000</v>
      </c>
      <c r="F602" s="2">
        <v>43573.1</v>
      </c>
      <c r="G602" s="39">
        <v>195000</v>
      </c>
      <c r="H602" s="2">
        <f aca="true" t="shared" si="21" ref="H602:H608">G602-E602</f>
        <v>10000</v>
      </c>
      <c r="I602" s="11">
        <f aca="true" t="shared" si="22" ref="I602:I608">H602/E602</f>
        <v>0.05405405405405406</v>
      </c>
    </row>
    <row r="603" spans="1:9" ht="12.75">
      <c r="A603" s="51">
        <f t="shared" si="18"/>
        <v>603</v>
      </c>
      <c r="B603" s="3" t="s">
        <v>334</v>
      </c>
      <c r="C603" s="1" t="s">
        <v>175</v>
      </c>
      <c r="D603" s="2">
        <v>150</v>
      </c>
      <c r="E603" s="10">
        <v>150</v>
      </c>
      <c r="F603" s="2">
        <v>74.86</v>
      </c>
      <c r="G603" s="10">
        <v>376</v>
      </c>
      <c r="H603" s="2">
        <f t="shared" si="21"/>
        <v>226</v>
      </c>
      <c r="I603" s="11">
        <f t="shared" si="22"/>
        <v>1.5066666666666666</v>
      </c>
    </row>
    <row r="604" spans="1:9" ht="12.75">
      <c r="A604" s="51">
        <f t="shared" si="18"/>
        <v>604</v>
      </c>
      <c r="B604" s="3" t="s">
        <v>249</v>
      </c>
      <c r="C604" s="1" t="s">
        <v>176</v>
      </c>
      <c r="D604" s="2">
        <v>5000</v>
      </c>
      <c r="E604" s="10">
        <v>5000</v>
      </c>
      <c r="F604" s="2">
        <v>1264.69</v>
      </c>
      <c r="G604" s="10">
        <v>5000</v>
      </c>
      <c r="H604" s="2">
        <f t="shared" si="21"/>
        <v>0</v>
      </c>
      <c r="I604" s="11">
        <f t="shared" si="22"/>
        <v>0</v>
      </c>
    </row>
    <row r="605" spans="1:9" ht="12.75">
      <c r="A605" s="51">
        <f t="shared" si="18"/>
        <v>605</v>
      </c>
      <c r="B605" s="8" t="s">
        <v>114</v>
      </c>
      <c r="C605" s="1" t="s">
        <v>177</v>
      </c>
      <c r="D605" s="2">
        <v>0</v>
      </c>
      <c r="E605" s="10">
        <v>25620</v>
      </c>
      <c r="F605" s="2">
        <v>28142.92</v>
      </c>
      <c r="G605" s="10">
        <v>100</v>
      </c>
      <c r="H605" s="2">
        <f t="shared" si="21"/>
        <v>-25520</v>
      </c>
      <c r="I605" s="11"/>
    </row>
    <row r="606" spans="1:9" ht="12.75">
      <c r="A606" s="51">
        <f t="shared" si="18"/>
        <v>606</v>
      </c>
      <c r="B606" s="1" t="s">
        <v>269</v>
      </c>
      <c r="C606" s="1" t="s">
        <v>250</v>
      </c>
      <c r="D606" s="2">
        <v>0</v>
      </c>
      <c r="E606" s="10">
        <v>0</v>
      </c>
      <c r="F606" s="2">
        <v>0</v>
      </c>
      <c r="G606" s="10">
        <v>0</v>
      </c>
      <c r="H606" s="38">
        <f t="shared" si="21"/>
        <v>0</v>
      </c>
      <c r="I606" s="11">
        <v>0</v>
      </c>
    </row>
    <row r="607" spans="1:9" ht="12.75">
      <c r="A607" s="51">
        <f t="shared" si="18"/>
        <v>607</v>
      </c>
      <c r="B607" s="3" t="s">
        <v>358</v>
      </c>
      <c r="C607" s="1" t="s">
        <v>361</v>
      </c>
      <c r="D607" s="2"/>
      <c r="E607" s="10">
        <v>0</v>
      </c>
      <c r="F607" s="2">
        <v>0</v>
      </c>
      <c r="G607" s="10">
        <v>0</v>
      </c>
      <c r="H607" s="2">
        <f t="shared" si="21"/>
        <v>0</v>
      </c>
      <c r="I607" s="11">
        <v>0</v>
      </c>
    </row>
    <row r="608" spans="1:9" ht="12.75">
      <c r="A608" s="51">
        <f t="shared" si="18"/>
        <v>608</v>
      </c>
      <c r="B608" s="92" t="s">
        <v>251</v>
      </c>
      <c r="C608" s="81" t="s">
        <v>60</v>
      </c>
      <c r="D608" s="83">
        <f>SUM(D602:D607)</f>
        <v>213390</v>
      </c>
      <c r="E608" s="83">
        <f>SUM(E602:E607)</f>
        <v>215770</v>
      </c>
      <c r="F608" s="83">
        <f>SUM(F602:F607)</f>
        <v>73055.57</v>
      </c>
      <c r="G608" s="93">
        <f>SUM(G602:G607)</f>
        <v>200476</v>
      </c>
      <c r="H608" s="87">
        <f t="shared" si="21"/>
        <v>-15294</v>
      </c>
      <c r="I608" s="100">
        <f t="shared" si="22"/>
        <v>-0.07088103072716319</v>
      </c>
    </row>
    <row r="609" spans="1:9" ht="12.75">
      <c r="A609" s="51">
        <f t="shared" si="18"/>
        <v>609</v>
      </c>
      <c r="B609" s="3" t="s">
        <v>3</v>
      </c>
      <c r="C609" s="8" t="s">
        <v>12</v>
      </c>
      <c r="D609" s="8" t="s">
        <v>12</v>
      </c>
      <c r="E609" s="8" t="s">
        <v>12</v>
      </c>
      <c r="F609" s="8" t="s">
        <v>12</v>
      </c>
      <c r="G609" s="8" t="s">
        <v>12</v>
      </c>
      <c r="H609" s="8" t="s">
        <v>12</v>
      </c>
      <c r="I609" s="8" t="s">
        <v>12</v>
      </c>
    </row>
    <row r="610" spans="1:9" ht="12.75">
      <c r="A610" s="51">
        <f t="shared" si="18"/>
        <v>610</v>
      </c>
      <c r="B610" s="8" t="s">
        <v>337</v>
      </c>
      <c r="C610" s="1" t="s">
        <v>228</v>
      </c>
      <c r="D610" s="1" t="s">
        <v>3</v>
      </c>
      <c r="E610" s="1" t="s">
        <v>3</v>
      </c>
      <c r="F610" s="1" t="s">
        <v>3</v>
      </c>
      <c r="G610" s="10" t="s">
        <v>3</v>
      </c>
      <c r="H610" s="1" t="s">
        <v>3</v>
      </c>
      <c r="I610" s="1" t="s">
        <v>3</v>
      </c>
    </row>
    <row r="611" spans="1:9" ht="12.75">
      <c r="A611" s="51">
        <f t="shared" si="18"/>
        <v>611</v>
      </c>
      <c r="B611" s="1" t="s">
        <v>334</v>
      </c>
      <c r="C611" s="1" t="s">
        <v>178</v>
      </c>
      <c r="D611" s="2">
        <v>20</v>
      </c>
      <c r="E611" s="2">
        <v>10</v>
      </c>
      <c r="F611" s="2">
        <v>16.19</v>
      </c>
      <c r="G611" s="67">
        <v>10</v>
      </c>
      <c r="H611" s="2">
        <f>G611-E611</f>
        <v>0</v>
      </c>
      <c r="I611" s="11">
        <f>H611/E611</f>
        <v>0</v>
      </c>
    </row>
    <row r="612" spans="1:9" ht="12.75">
      <c r="A612" s="51">
        <f t="shared" si="18"/>
        <v>612</v>
      </c>
      <c r="B612" s="3" t="s">
        <v>114</v>
      </c>
      <c r="C612" s="1" t="s">
        <v>179</v>
      </c>
      <c r="D612" s="2">
        <v>0</v>
      </c>
      <c r="E612" s="2">
        <v>0</v>
      </c>
      <c r="F612" s="2">
        <v>0</v>
      </c>
      <c r="G612" s="133">
        <v>0</v>
      </c>
      <c r="H612" s="2">
        <f>G612-E612</f>
        <v>0</v>
      </c>
      <c r="I612" s="11">
        <v>0</v>
      </c>
    </row>
    <row r="613" spans="1:9" ht="12.75">
      <c r="A613" s="51">
        <f t="shared" si="18"/>
        <v>613</v>
      </c>
      <c r="B613" s="92" t="s">
        <v>338</v>
      </c>
      <c r="C613" s="81" t="s">
        <v>3</v>
      </c>
      <c r="D613" s="83">
        <f>SUM(D611:D612)</f>
        <v>20</v>
      </c>
      <c r="E613" s="83">
        <f>E611</f>
        <v>10</v>
      </c>
      <c r="F613" s="83">
        <f>SUM(F611:F612)</f>
        <v>16.19</v>
      </c>
      <c r="G613" s="93">
        <f>SUM(G611:G612)</f>
        <v>10</v>
      </c>
      <c r="H613" s="83">
        <f>G613-E613</f>
        <v>0</v>
      </c>
      <c r="I613" s="100">
        <f>H613/E613</f>
        <v>0</v>
      </c>
    </row>
    <row r="614" spans="1:9" ht="12.75">
      <c r="A614" s="51">
        <f t="shared" si="18"/>
        <v>614</v>
      </c>
      <c r="B614" s="3" t="s">
        <v>3</v>
      </c>
      <c r="C614" s="8" t="s">
        <v>12</v>
      </c>
      <c r="D614" s="8" t="s">
        <v>12</v>
      </c>
      <c r="E614" s="8" t="s">
        <v>12</v>
      </c>
      <c r="F614" s="8" t="s">
        <v>12</v>
      </c>
      <c r="G614" s="8" t="s">
        <v>12</v>
      </c>
      <c r="H614" s="8" t="s">
        <v>12</v>
      </c>
      <c r="I614" s="8" t="s">
        <v>12</v>
      </c>
    </row>
    <row r="615" spans="1:9" ht="12.75">
      <c r="A615" s="51">
        <f t="shared" si="18"/>
        <v>615</v>
      </c>
      <c r="B615" s="3" t="s">
        <v>339</v>
      </c>
      <c r="C615" s="1" t="s">
        <v>229</v>
      </c>
      <c r="D615" s="1" t="s">
        <v>3</v>
      </c>
      <c r="E615" s="1" t="s">
        <v>3</v>
      </c>
      <c r="F615" s="1" t="s">
        <v>3</v>
      </c>
      <c r="G615" s="10" t="s">
        <v>3</v>
      </c>
      <c r="H615" s="1" t="s">
        <v>3</v>
      </c>
      <c r="I615" s="11"/>
    </row>
    <row r="616" spans="1:9" ht="12.75">
      <c r="A616" s="51">
        <f t="shared" si="18"/>
        <v>616</v>
      </c>
      <c r="B616" s="3" t="s">
        <v>334</v>
      </c>
      <c r="C616" s="1" t="s">
        <v>180</v>
      </c>
      <c r="D616" s="2">
        <v>20</v>
      </c>
      <c r="E616" s="2">
        <v>10</v>
      </c>
      <c r="F616" s="2">
        <v>39.78</v>
      </c>
      <c r="G616" s="67">
        <v>20</v>
      </c>
      <c r="H616" s="2">
        <f>G616-E616</f>
        <v>10</v>
      </c>
      <c r="I616" s="11">
        <f>H616/E616</f>
        <v>1</v>
      </c>
    </row>
    <row r="617" spans="1:9" ht="12.75">
      <c r="A617" s="51">
        <f t="shared" si="18"/>
        <v>617</v>
      </c>
      <c r="B617" s="3" t="s">
        <v>114</v>
      </c>
      <c r="C617" s="1" t="s">
        <v>181</v>
      </c>
      <c r="D617" s="2">
        <v>0</v>
      </c>
      <c r="E617" s="2">
        <v>0</v>
      </c>
      <c r="F617" s="2">
        <v>0</v>
      </c>
      <c r="G617" s="10">
        <v>0</v>
      </c>
      <c r="H617" s="2">
        <f>G617-E617</f>
        <v>0</v>
      </c>
      <c r="I617" s="11">
        <v>0</v>
      </c>
    </row>
    <row r="618" spans="1:9" ht="12.75">
      <c r="A618" s="51">
        <f t="shared" si="18"/>
        <v>618</v>
      </c>
      <c r="B618" s="92" t="s">
        <v>340</v>
      </c>
      <c r="C618" s="81" t="s">
        <v>3</v>
      </c>
      <c r="D618" s="83">
        <f>SUM(D616:D617)</f>
        <v>20</v>
      </c>
      <c r="E618" s="83">
        <f>SUM(E616:E617)</f>
        <v>10</v>
      </c>
      <c r="F618" s="83">
        <f>SUM(F616:F617)</f>
        <v>39.78</v>
      </c>
      <c r="G618" s="93">
        <f>SUM(G616:G617)</f>
        <v>20</v>
      </c>
      <c r="H618" s="83">
        <f>G618-E618</f>
        <v>10</v>
      </c>
      <c r="I618" s="100">
        <f>H618/E618</f>
        <v>1</v>
      </c>
    </row>
    <row r="619" spans="1:9" ht="12.75">
      <c r="A619" s="51">
        <f t="shared" si="18"/>
        <v>619</v>
      </c>
      <c r="B619" s="3" t="s">
        <v>3</v>
      </c>
      <c r="C619" s="8" t="s">
        <v>12</v>
      </c>
      <c r="D619" s="8" t="s">
        <v>12</v>
      </c>
      <c r="E619" s="8" t="s">
        <v>12</v>
      </c>
      <c r="F619" s="8" t="s">
        <v>12</v>
      </c>
      <c r="G619" s="8" t="s">
        <v>12</v>
      </c>
      <c r="H619" s="8" t="s">
        <v>12</v>
      </c>
      <c r="I619" s="8" t="s">
        <v>12</v>
      </c>
    </row>
    <row r="620" spans="1:9" ht="12.75">
      <c r="A620" s="51">
        <f t="shared" si="18"/>
        <v>620</v>
      </c>
      <c r="B620" s="3" t="s">
        <v>256</v>
      </c>
      <c r="C620" t="s">
        <v>230</v>
      </c>
      <c r="D620" s="22"/>
      <c r="G620" s="125"/>
      <c r="H620" s="2">
        <f>G620-E620</f>
        <v>0</v>
      </c>
      <c r="I620" s="11"/>
    </row>
    <row r="621" spans="1:9" ht="12.75">
      <c r="A621" s="51">
        <f t="shared" si="18"/>
        <v>621</v>
      </c>
      <c r="B621" s="3" t="s">
        <v>182</v>
      </c>
      <c r="C621" s="1" t="s">
        <v>183</v>
      </c>
      <c r="D621" s="2">
        <v>11218</v>
      </c>
      <c r="E621" s="65">
        <v>11218</v>
      </c>
      <c r="F621" s="38"/>
      <c r="G621" s="65">
        <v>11569</v>
      </c>
      <c r="H621" s="2">
        <f>G621-E621</f>
        <v>351</v>
      </c>
      <c r="I621" s="11">
        <f>H621/E621</f>
        <v>0.031288999821715104</v>
      </c>
    </row>
    <row r="622" spans="1:9" ht="12.75">
      <c r="A622" s="51">
        <f t="shared" si="18"/>
        <v>622</v>
      </c>
      <c r="B622" s="92" t="s">
        <v>341</v>
      </c>
      <c r="C622" s="92" t="s">
        <v>391</v>
      </c>
      <c r="D622" s="83">
        <f>D621</f>
        <v>11218</v>
      </c>
      <c r="E622" s="87">
        <f>E621</f>
        <v>11218</v>
      </c>
      <c r="F622" s="87">
        <f>F621</f>
        <v>0</v>
      </c>
      <c r="G622" s="90">
        <f>G621</f>
        <v>11569</v>
      </c>
      <c r="H622" s="83">
        <f>G622-E622</f>
        <v>351</v>
      </c>
      <c r="I622" s="100">
        <f>H622/E622</f>
        <v>0.031288999821715104</v>
      </c>
    </row>
    <row r="623" spans="1:9" ht="12.75">
      <c r="A623" s="51">
        <f t="shared" si="18"/>
        <v>623</v>
      </c>
      <c r="B623" s="3" t="s">
        <v>3</v>
      </c>
      <c r="C623" s="8" t="s">
        <v>12</v>
      </c>
      <c r="D623" s="8" t="s">
        <v>12</v>
      </c>
      <c r="E623" s="73" t="s">
        <v>12</v>
      </c>
      <c r="F623" s="73" t="s">
        <v>12</v>
      </c>
      <c r="G623" s="73" t="s">
        <v>12</v>
      </c>
      <c r="H623" s="8" t="s">
        <v>12</v>
      </c>
      <c r="I623" s="8" t="s">
        <v>12</v>
      </c>
    </row>
    <row r="624" spans="1:9" ht="12.75">
      <c r="A624" s="51">
        <f t="shared" si="18"/>
        <v>624</v>
      </c>
      <c r="B624" s="3" t="s">
        <v>342</v>
      </c>
      <c r="C624" t="s">
        <v>232</v>
      </c>
      <c r="D624" s="34"/>
      <c r="E624" s="69"/>
      <c r="F624" s="69"/>
      <c r="G624" s="149"/>
      <c r="H624" s="51"/>
      <c r="I624" s="11"/>
    </row>
    <row r="625" spans="1:9" ht="12.75">
      <c r="A625" s="51">
        <f t="shared" si="18"/>
        <v>625</v>
      </c>
      <c r="B625" s="3" t="s">
        <v>182</v>
      </c>
      <c r="C625" s="1" t="s">
        <v>184</v>
      </c>
      <c r="D625" s="2">
        <v>11218</v>
      </c>
      <c r="E625" s="65">
        <v>11218</v>
      </c>
      <c r="F625" s="38"/>
      <c r="G625" s="65">
        <v>11569</v>
      </c>
      <c r="H625" s="2">
        <f>G625-E625</f>
        <v>351</v>
      </c>
      <c r="I625" s="11">
        <f>H625/E625</f>
        <v>0.031288999821715104</v>
      </c>
    </row>
    <row r="626" spans="1:9" ht="12.75">
      <c r="A626" s="51">
        <f t="shared" si="18"/>
        <v>626</v>
      </c>
      <c r="B626" s="92" t="s">
        <v>341</v>
      </c>
      <c r="C626" s="92" t="s">
        <v>392</v>
      </c>
      <c r="D626" s="83">
        <f>D625</f>
        <v>11218</v>
      </c>
      <c r="E626" s="87">
        <f>E625</f>
        <v>11218</v>
      </c>
      <c r="F626" s="87">
        <f>F625</f>
        <v>0</v>
      </c>
      <c r="G626" s="90">
        <f>SUM(G625)</f>
        <v>11569</v>
      </c>
      <c r="H626" s="83">
        <f>G626-E626</f>
        <v>351</v>
      </c>
      <c r="I626" s="100">
        <f>H626/E626</f>
        <v>0.031288999821715104</v>
      </c>
    </row>
    <row r="627" spans="1:9" ht="12.75">
      <c r="A627" s="51">
        <f t="shared" si="18"/>
        <v>627</v>
      </c>
      <c r="B627" s="3" t="s">
        <v>3</v>
      </c>
      <c r="C627" s="8" t="s">
        <v>12</v>
      </c>
      <c r="D627" s="8" t="s">
        <v>12</v>
      </c>
      <c r="E627" s="73" t="s">
        <v>12</v>
      </c>
      <c r="F627" s="73" t="s">
        <v>12</v>
      </c>
      <c r="G627" s="73" t="s">
        <v>12</v>
      </c>
      <c r="H627" s="8" t="s">
        <v>12</v>
      </c>
      <c r="I627" s="8" t="s">
        <v>12</v>
      </c>
    </row>
    <row r="628" spans="1:9" ht="12.75">
      <c r="A628" s="51">
        <f t="shared" si="18"/>
        <v>628</v>
      </c>
      <c r="B628" s="8" t="s">
        <v>343</v>
      </c>
      <c r="C628" t="s">
        <v>233</v>
      </c>
      <c r="D628" s="35"/>
      <c r="E628" s="69"/>
      <c r="F628" s="69"/>
      <c r="G628" s="152"/>
      <c r="H628" s="51"/>
      <c r="I628" s="51"/>
    </row>
    <row r="629" spans="1:9" ht="12.75">
      <c r="A629" s="51">
        <f t="shared" si="18"/>
        <v>629</v>
      </c>
      <c r="B629" s="3" t="s">
        <v>182</v>
      </c>
      <c r="C629" s="1" t="s">
        <v>185</v>
      </c>
      <c r="D629" s="2">
        <v>29500</v>
      </c>
      <c r="E629" s="65">
        <v>29500</v>
      </c>
      <c r="F629" s="38"/>
      <c r="G629" s="65">
        <v>29500</v>
      </c>
      <c r="H629" s="2">
        <f>G629-E629</f>
        <v>0</v>
      </c>
      <c r="I629" s="11">
        <f>H629/E629</f>
        <v>0</v>
      </c>
    </row>
    <row r="630" spans="1:9" ht="12.75">
      <c r="A630" s="51">
        <f t="shared" si="18"/>
        <v>630</v>
      </c>
      <c r="B630" s="98" t="s">
        <v>344</v>
      </c>
      <c r="C630" s="92" t="s">
        <v>391</v>
      </c>
      <c r="D630" s="83">
        <f>D629</f>
        <v>29500</v>
      </c>
      <c r="E630" s="87">
        <f>E629</f>
        <v>29500</v>
      </c>
      <c r="F630" s="87">
        <f>F629</f>
        <v>0</v>
      </c>
      <c r="G630" s="90">
        <f>G629</f>
        <v>29500</v>
      </c>
      <c r="H630" s="83">
        <f>G630-E630</f>
        <v>0</v>
      </c>
      <c r="I630" s="100">
        <f>H630/E630</f>
        <v>0</v>
      </c>
    </row>
    <row r="631" spans="1:9" ht="12.75">
      <c r="A631" s="51">
        <f t="shared" si="18"/>
        <v>631</v>
      </c>
      <c r="B631" s="36" t="s">
        <v>3</v>
      </c>
      <c r="C631" s="8" t="s">
        <v>12</v>
      </c>
      <c r="D631" s="8" t="s">
        <v>12</v>
      </c>
      <c r="E631" s="73" t="s">
        <v>12</v>
      </c>
      <c r="F631" s="73" t="s">
        <v>12</v>
      </c>
      <c r="G631" s="73" t="s">
        <v>12</v>
      </c>
      <c r="H631" s="8" t="s">
        <v>12</v>
      </c>
      <c r="I631" s="8" t="s">
        <v>12</v>
      </c>
    </row>
    <row r="632" spans="1:9" ht="12.75">
      <c r="A632" s="51">
        <f t="shared" si="18"/>
        <v>632</v>
      </c>
      <c r="B632" s="1" t="s">
        <v>345</v>
      </c>
      <c r="C632" t="s">
        <v>234</v>
      </c>
      <c r="D632" s="26"/>
      <c r="E632" s="69"/>
      <c r="F632" s="69"/>
      <c r="G632" s="134"/>
      <c r="H632" s="51"/>
      <c r="I632" s="51"/>
    </row>
    <row r="633" spans="1:9" ht="12.75">
      <c r="A633" s="51">
        <f t="shared" si="18"/>
        <v>633</v>
      </c>
      <c r="B633" s="3" t="s">
        <v>182</v>
      </c>
      <c r="C633" s="1" t="s">
        <v>186</v>
      </c>
      <c r="D633" s="2">
        <v>8000</v>
      </c>
      <c r="E633" s="67">
        <v>8000</v>
      </c>
      <c r="F633" s="38">
        <v>0</v>
      </c>
      <c r="G633" s="67">
        <v>8000</v>
      </c>
      <c r="H633" s="2">
        <f>G633-E633</f>
        <v>0</v>
      </c>
      <c r="I633" s="11">
        <f>H633/E633</f>
        <v>0</v>
      </c>
    </row>
    <row r="634" spans="1:9" ht="12.75">
      <c r="A634" s="51">
        <f t="shared" si="18"/>
        <v>634</v>
      </c>
      <c r="B634" s="81" t="s">
        <v>346</v>
      </c>
      <c r="C634" s="92" t="s">
        <v>391</v>
      </c>
      <c r="D634" s="83">
        <f>D633</f>
        <v>8000</v>
      </c>
      <c r="E634" s="83">
        <f>E633</f>
        <v>8000</v>
      </c>
      <c r="F634" s="87">
        <f>F633</f>
        <v>0</v>
      </c>
      <c r="G634" s="90">
        <f>G633</f>
        <v>8000</v>
      </c>
      <c r="H634" s="83">
        <f>G634-E634</f>
        <v>0</v>
      </c>
      <c r="I634" s="100">
        <f>H634/E634</f>
        <v>0</v>
      </c>
    </row>
    <row r="635" spans="1:9" ht="12.75">
      <c r="A635" s="51">
        <f t="shared" si="18"/>
        <v>635</v>
      </c>
      <c r="B635" s="8" t="s">
        <v>34</v>
      </c>
      <c r="C635" s="8" t="s">
        <v>12</v>
      </c>
      <c r="D635" s="8" t="s">
        <v>12</v>
      </c>
      <c r="E635" s="8" t="s">
        <v>12</v>
      </c>
      <c r="F635" s="8" t="s">
        <v>12</v>
      </c>
      <c r="G635" s="8" t="s">
        <v>12</v>
      </c>
      <c r="H635" s="8" t="s">
        <v>12</v>
      </c>
      <c r="I635" s="8" t="s">
        <v>12</v>
      </c>
    </row>
    <row r="636" spans="1:9" ht="12.75">
      <c r="A636" s="51">
        <f t="shared" si="18"/>
        <v>636</v>
      </c>
      <c r="B636" s="98"/>
      <c r="C636" s="99"/>
      <c r="D636" s="83">
        <v>1862814</v>
      </c>
      <c r="E636" s="83">
        <f>E556+E568+E580+E590+E599+E608+E613+E618+E622+E626+E630+E634</f>
        <v>1943986</v>
      </c>
      <c r="F636" s="83">
        <f>F556+F568+F580+F590+F599+F608+F613+F618+F622+F626+F630+F634</f>
        <v>701853.3799999999</v>
      </c>
      <c r="G636" s="93">
        <f>G556+G568+G580+G590+G599+G608+G613+G618+G622+G626+G630+G634</f>
        <v>1938906</v>
      </c>
      <c r="H636" s="83">
        <f>G636-E636</f>
        <v>-5080</v>
      </c>
      <c r="I636" s="100">
        <f>H636/E636</f>
        <v>-0.002613187543531692</v>
      </c>
    </row>
    <row r="637" spans="1:9" ht="12.75">
      <c r="A637" s="51">
        <f t="shared" si="18"/>
        <v>637</v>
      </c>
      <c r="B637" s="3" t="s">
        <v>3</v>
      </c>
      <c r="C637" s="8" t="s">
        <v>34</v>
      </c>
      <c r="D637" s="1" t="s">
        <v>187</v>
      </c>
      <c r="E637" s="8" t="s">
        <v>34</v>
      </c>
      <c r="F637" s="8" t="s">
        <v>34</v>
      </c>
      <c r="G637" s="8" t="s">
        <v>34</v>
      </c>
      <c r="H637" s="8" t="s">
        <v>34</v>
      </c>
      <c r="I637" s="8" t="s">
        <v>34</v>
      </c>
    </row>
    <row r="638" spans="1:9" ht="12.75">
      <c r="A638" s="51">
        <f t="shared" si="18"/>
        <v>638</v>
      </c>
      <c r="B638" s="36"/>
      <c r="C638" s="8" t="s">
        <v>34</v>
      </c>
      <c r="D638" s="8" t="s">
        <v>34</v>
      </c>
      <c r="E638" s="8" t="s">
        <v>34</v>
      </c>
      <c r="F638" s="8" t="s">
        <v>34</v>
      </c>
      <c r="G638" s="96" t="s">
        <v>34</v>
      </c>
      <c r="H638" s="96" t="s">
        <v>34</v>
      </c>
      <c r="I638" s="96" t="s">
        <v>34</v>
      </c>
    </row>
    <row r="639" spans="1:9" ht="12.75">
      <c r="A639" s="51">
        <f t="shared" si="18"/>
        <v>639</v>
      </c>
      <c r="B639" s="3" t="s">
        <v>3</v>
      </c>
      <c r="C639" s="1" t="s">
        <v>3</v>
      </c>
      <c r="D639" s="1" t="s">
        <v>3</v>
      </c>
      <c r="E639" s="1" t="s">
        <v>3</v>
      </c>
      <c r="F639" s="1" t="s">
        <v>3</v>
      </c>
      <c r="G639" s="93" t="s">
        <v>3</v>
      </c>
      <c r="H639" s="96" t="s">
        <v>34</v>
      </c>
      <c r="I639" s="96" t="s">
        <v>34</v>
      </c>
    </row>
    <row r="640" spans="1:8" ht="12.75">
      <c r="A640" s="51">
        <f t="shared" si="18"/>
        <v>640</v>
      </c>
      <c r="B640" s="68" t="s">
        <v>3</v>
      </c>
      <c r="C640" s="69"/>
      <c r="D640" s="70"/>
      <c r="E640" s="69"/>
      <c r="F640" s="69"/>
      <c r="G640" s="70"/>
      <c r="H640" s="69"/>
    </row>
    <row r="641" spans="1:8" ht="12.75">
      <c r="A641" s="51">
        <f t="shared" si="18"/>
        <v>641</v>
      </c>
      <c r="B641" s="68" t="s">
        <v>3</v>
      </c>
      <c r="C641" s="71" t="s">
        <v>3</v>
      </c>
      <c r="D641" s="71" t="s">
        <v>3</v>
      </c>
      <c r="E641" s="69"/>
      <c r="F641" s="69"/>
      <c r="G641" s="75"/>
      <c r="H641" s="69"/>
    </row>
    <row r="642" spans="1:8" ht="12.75">
      <c r="A642" s="51">
        <f t="shared" si="18"/>
        <v>642</v>
      </c>
      <c r="B642" s="68" t="s">
        <v>3</v>
      </c>
      <c r="C642" s="71" t="s">
        <v>221</v>
      </c>
      <c r="D642" s="72"/>
      <c r="E642" s="69"/>
      <c r="F642" s="69"/>
      <c r="G642" s="69"/>
      <c r="H642" s="69"/>
    </row>
    <row r="643" spans="1:8" ht="12.75">
      <c r="A643" s="51">
        <f t="shared" si="18"/>
        <v>643</v>
      </c>
      <c r="B643" s="68" t="s">
        <v>270</v>
      </c>
      <c r="C643" s="71" t="s">
        <v>188</v>
      </c>
      <c r="D643" s="71" t="s">
        <v>3</v>
      </c>
      <c r="E643" s="69"/>
      <c r="F643" s="69"/>
      <c r="G643" s="71" t="s">
        <v>189</v>
      </c>
      <c r="H643" s="69"/>
    </row>
    <row r="644" spans="1:8" ht="12.75">
      <c r="A644" s="51">
        <f t="shared" si="18"/>
        <v>644</v>
      </c>
      <c r="B644" s="68" t="s">
        <v>3</v>
      </c>
      <c r="C644" s="73" t="s">
        <v>34</v>
      </c>
      <c r="D644" s="73" t="s">
        <v>34</v>
      </c>
      <c r="E644" s="71" t="s">
        <v>190</v>
      </c>
      <c r="F644" s="71" t="s">
        <v>191</v>
      </c>
      <c r="G644" s="71" t="s">
        <v>192</v>
      </c>
      <c r="H644" s="69"/>
    </row>
    <row r="645" spans="1:8" ht="12.75">
      <c r="A645" s="51">
        <f t="shared" si="18"/>
        <v>645</v>
      </c>
      <c r="B645" s="68" t="s">
        <v>3</v>
      </c>
      <c r="C645" s="68" t="s">
        <v>193</v>
      </c>
      <c r="D645" s="74"/>
      <c r="E645" s="71" t="s">
        <v>194</v>
      </c>
      <c r="F645" s="71" t="s">
        <v>195</v>
      </c>
      <c r="G645" s="71" t="s">
        <v>196</v>
      </c>
      <c r="H645" s="69"/>
    </row>
    <row r="646" spans="1:8" ht="12.75">
      <c r="A646" s="51">
        <f t="shared" si="18"/>
        <v>646</v>
      </c>
      <c r="B646" s="68" t="s">
        <v>3</v>
      </c>
      <c r="C646" s="68" t="s">
        <v>197</v>
      </c>
      <c r="D646" s="71" t="s">
        <v>198</v>
      </c>
      <c r="E646" s="71" t="s">
        <v>199</v>
      </c>
      <c r="F646" s="71" t="s">
        <v>200</v>
      </c>
      <c r="G646" s="71" t="s">
        <v>201</v>
      </c>
      <c r="H646" s="69"/>
    </row>
    <row r="647" spans="1:8" ht="12.75">
      <c r="A647" s="51">
        <f t="shared" si="18"/>
        <v>647</v>
      </c>
      <c r="B647" s="68" t="s">
        <v>3</v>
      </c>
      <c r="C647" s="73" t="s">
        <v>12</v>
      </c>
      <c r="D647" s="73" t="s">
        <v>12</v>
      </c>
      <c r="E647" s="73" t="s">
        <v>12</v>
      </c>
      <c r="F647" s="73" t="s">
        <v>12</v>
      </c>
      <c r="G647" s="73" t="s">
        <v>12</v>
      </c>
      <c r="H647" s="69"/>
    </row>
    <row r="648" spans="1:8" ht="12.75">
      <c r="A648" s="51">
        <f t="shared" si="18"/>
        <v>648</v>
      </c>
      <c r="B648" s="68" t="s">
        <v>385</v>
      </c>
      <c r="C648" s="68"/>
      <c r="D648" s="38">
        <f>G252</f>
        <v>1425710</v>
      </c>
      <c r="E648" s="38">
        <f>-G556</f>
        <v>-490000</v>
      </c>
      <c r="F648" s="38">
        <v>-40000</v>
      </c>
      <c r="G648" s="38">
        <f>SUM(D648:F648)</f>
        <v>895710</v>
      </c>
      <c r="H648" s="69"/>
    </row>
    <row r="649" spans="1:8" ht="12.75">
      <c r="A649" s="51">
        <f t="shared" si="18"/>
        <v>649</v>
      </c>
      <c r="B649" s="68" t="s">
        <v>386</v>
      </c>
      <c r="C649" s="68"/>
      <c r="D649" s="46">
        <f>G313</f>
        <v>2454235</v>
      </c>
      <c r="E649" s="38">
        <f>-G568</f>
        <v>-480170</v>
      </c>
      <c r="F649" s="38">
        <v>-50000</v>
      </c>
      <c r="G649" s="38">
        <f aca="true" t="shared" si="23" ref="G649:G659">SUM(D649:F649)</f>
        <v>1924065</v>
      </c>
      <c r="H649" s="69"/>
    </row>
    <row r="650" spans="1:8" ht="12.75">
      <c r="A650" s="51">
        <f t="shared" si="18"/>
        <v>650</v>
      </c>
      <c r="B650" s="68" t="s">
        <v>348</v>
      </c>
      <c r="C650" s="68"/>
      <c r="D650" s="38">
        <f>G363</f>
        <v>186627</v>
      </c>
      <c r="E650" s="38">
        <f>-G580</f>
        <v>-186627</v>
      </c>
      <c r="F650" s="38">
        <v>0</v>
      </c>
      <c r="G650" s="38">
        <f t="shared" si="23"/>
        <v>0</v>
      </c>
      <c r="H650" s="69"/>
    </row>
    <row r="651" spans="1:8" ht="12.75">
      <c r="A651" s="51">
        <f t="shared" si="18"/>
        <v>651</v>
      </c>
      <c r="B651" s="68" t="s">
        <v>271</v>
      </c>
      <c r="C651" s="68"/>
      <c r="D651" s="46">
        <f>G408</f>
        <v>251740</v>
      </c>
      <c r="E651" s="38">
        <f>-G590</f>
        <v>-251740</v>
      </c>
      <c r="F651" s="38">
        <v>0</v>
      </c>
      <c r="G651" s="38">
        <f t="shared" si="23"/>
        <v>0</v>
      </c>
      <c r="H651" s="69"/>
    </row>
    <row r="652" spans="1:8" ht="12.75">
      <c r="A652" s="51">
        <f t="shared" si="18"/>
        <v>652</v>
      </c>
      <c r="B652" s="68" t="s">
        <v>272</v>
      </c>
      <c r="C652" s="69"/>
      <c r="D652" s="38">
        <f>G449</f>
        <v>431725</v>
      </c>
      <c r="E652" s="38">
        <f>-G599</f>
        <v>-269225</v>
      </c>
      <c r="F652" s="38">
        <v>0</v>
      </c>
      <c r="G652" s="38">
        <f t="shared" si="23"/>
        <v>162500</v>
      </c>
      <c r="H652" s="69"/>
    </row>
    <row r="653" spans="1:8" ht="12.75">
      <c r="A653" s="51">
        <f aca="true" t="shared" si="24" ref="A653:A681">ROW(A653)</f>
        <v>653</v>
      </c>
      <c r="B653" s="71" t="s">
        <v>349</v>
      </c>
      <c r="C653" s="69"/>
      <c r="D653" s="38">
        <f>G497</f>
        <v>295126</v>
      </c>
      <c r="E653" s="38">
        <f>-G608</f>
        <v>-200476</v>
      </c>
      <c r="F653" s="38">
        <v>0</v>
      </c>
      <c r="G653" s="38">
        <f t="shared" si="23"/>
        <v>94650</v>
      </c>
      <c r="H653" s="69"/>
    </row>
    <row r="654" spans="1:8" ht="12.75">
      <c r="A654" s="51">
        <f t="shared" si="24"/>
        <v>654</v>
      </c>
      <c r="B654" s="71" t="s">
        <v>273</v>
      </c>
      <c r="C654" s="69"/>
      <c r="D654" s="38">
        <f>G502</f>
        <v>20000</v>
      </c>
      <c r="E654" s="38">
        <f>-G613</f>
        <v>-10</v>
      </c>
      <c r="F654" s="38">
        <v>0</v>
      </c>
      <c r="G654" s="38">
        <f t="shared" si="23"/>
        <v>19990</v>
      </c>
      <c r="H654" s="69"/>
    </row>
    <row r="655" spans="1:8" ht="12.75">
      <c r="A655" s="51">
        <f t="shared" si="24"/>
        <v>655</v>
      </c>
      <c r="B655" s="71" t="s">
        <v>274</v>
      </c>
      <c r="C655" s="69"/>
      <c r="D655" s="38">
        <f>G507</f>
        <v>10000</v>
      </c>
      <c r="E655" s="38">
        <f>-G618</f>
        <v>-20</v>
      </c>
      <c r="F655" s="38">
        <v>0</v>
      </c>
      <c r="G655" s="38">
        <f t="shared" si="23"/>
        <v>9980</v>
      </c>
      <c r="H655" s="69"/>
    </row>
    <row r="656" spans="1:8" ht="12.75">
      <c r="A656" s="51">
        <f t="shared" si="24"/>
        <v>656</v>
      </c>
      <c r="B656" s="71" t="s">
        <v>275</v>
      </c>
      <c r="C656" s="69"/>
      <c r="D656" s="38">
        <f>G511</f>
        <v>500</v>
      </c>
      <c r="E656" s="38">
        <v>0</v>
      </c>
      <c r="F656" s="38">
        <v>0</v>
      </c>
      <c r="G656" s="38">
        <f t="shared" si="23"/>
        <v>500</v>
      </c>
      <c r="H656" s="69"/>
    </row>
    <row r="657" spans="1:8" ht="12.75">
      <c r="A657" s="51">
        <f t="shared" si="24"/>
        <v>657</v>
      </c>
      <c r="B657" s="71" t="s">
        <v>202</v>
      </c>
      <c r="C657" s="69"/>
      <c r="D657" s="38">
        <f>G516</f>
        <v>177045</v>
      </c>
      <c r="E657" s="46">
        <f>-G622</f>
        <v>-11569</v>
      </c>
      <c r="F657" s="38">
        <v>0</v>
      </c>
      <c r="G657" s="38">
        <f t="shared" si="23"/>
        <v>165476</v>
      </c>
      <c r="H657" s="69"/>
    </row>
    <row r="658" spans="1:8" ht="12.75">
      <c r="A658" s="51">
        <f t="shared" si="24"/>
        <v>658</v>
      </c>
      <c r="B658" s="71" t="s">
        <v>276</v>
      </c>
      <c r="C658" s="69"/>
      <c r="D658" s="38">
        <f>G520</f>
        <v>177045</v>
      </c>
      <c r="E658" s="46">
        <f>-G626</f>
        <v>-11569</v>
      </c>
      <c r="F658" s="38">
        <v>0</v>
      </c>
      <c r="G658" s="38">
        <f t="shared" si="23"/>
        <v>165476</v>
      </c>
      <c r="H658" s="69"/>
    </row>
    <row r="659" spans="1:8" ht="12.75">
      <c r="A659" s="51">
        <f t="shared" si="24"/>
        <v>659</v>
      </c>
      <c r="B659" s="71" t="s">
        <v>277</v>
      </c>
      <c r="C659" s="69"/>
      <c r="D659" s="38">
        <f>G524</f>
        <v>290300.45</v>
      </c>
      <c r="E659" s="38">
        <f>-G630</f>
        <v>-29500</v>
      </c>
      <c r="F659" s="38">
        <v>0</v>
      </c>
      <c r="G659" s="38">
        <f t="shared" si="23"/>
        <v>260800.45</v>
      </c>
      <c r="H659" s="69"/>
    </row>
    <row r="660" spans="1:8" ht="12.75">
      <c r="A660" s="51">
        <f t="shared" si="24"/>
        <v>660</v>
      </c>
      <c r="B660" s="71" t="s">
        <v>278</v>
      </c>
      <c r="C660" s="69"/>
      <c r="D660" s="38">
        <f>G528</f>
        <v>101143</v>
      </c>
      <c r="E660" s="38">
        <f>-G634</f>
        <v>-8000</v>
      </c>
      <c r="F660" s="38">
        <v>-4000</v>
      </c>
      <c r="G660" s="38">
        <f>SUM(C660:F660)</f>
        <v>89143</v>
      </c>
      <c r="H660" s="69"/>
    </row>
    <row r="661" spans="1:8" ht="12.75">
      <c r="A661" s="51">
        <f t="shared" si="24"/>
        <v>661</v>
      </c>
      <c r="B661" s="68" t="s">
        <v>3</v>
      </c>
      <c r="C661" s="73" t="s">
        <v>12</v>
      </c>
      <c r="D661" s="73" t="s">
        <v>12</v>
      </c>
      <c r="E661" s="73" t="s">
        <v>12</v>
      </c>
      <c r="F661" s="73" t="s">
        <v>12</v>
      </c>
      <c r="G661" s="73" t="s">
        <v>12</v>
      </c>
      <c r="H661" s="69"/>
    </row>
    <row r="662" spans="1:8" ht="12.75">
      <c r="A662" s="51">
        <f t="shared" si="24"/>
        <v>662</v>
      </c>
      <c r="B662" s="68" t="s">
        <v>3</v>
      </c>
      <c r="C662" s="71" t="s">
        <v>3</v>
      </c>
      <c r="D662" s="38">
        <f>SUM(D648:D660)</f>
        <v>5821196.45</v>
      </c>
      <c r="E662" s="38">
        <f>SUM(E648:E660)</f>
        <v>-1938906</v>
      </c>
      <c r="F662" s="38">
        <f>SUM(F648:F660)</f>
        <v>-94000</v>
      </c>
      <c r="G662" s="38">
        <f>SUM(G648:G660)</f>
        <v>3788290.45</v>
      </c>
      <c r="H662" s="69"/>
    </row>
    <row r="663" spans="1:8" ht="12.75">
      <c r="A663" s="51">
        <f t="shared" si="24"/>
        <v>663</v>
      </c>
      <c r="B663" s="70"/>
      <c r="C663" s="73" t="s">
        <v>12</v>
      </c>
      <c r="D663" s="73" t="s">
        <v>12</v>
      </c>
      <c r="E663" s="73" t="s">
        <v>12</v>
      </c>
      <c r="F663" s="73" t="s">
        <v>12</v>
      </c>
      <c r="G663" s="73" t="s">
        <v>12</v>
      </c>
      <c r="H663" s="69"/>
    </row>
    <row r="664" spans="1:8" ht="12.75">
      <c r="A664" s="51">
        <f t="shared" si="24"/>
        <v>664</v>
      </c>
      <c r="B664" s="70"/>
      <c r="C664" s="71" t="s">
        <v>3</v>
      </c>
      <c r="D664" s="71" t="s">
        <v>3</v>
      </c>
      <c r="E664" s="71" t="s">
        <v>3</v>
      </c>
      <c r="F664" s="71" t="s">
        <v>3</v>
      </c>
      <c r="G664" s="71" t="s">
        <v>3</v>
      </c>
      <c r="H664" s="71" t="s">
        <v>3</v>
      </c>
    </row>
    <row r="665" spans="1:8" ht="12.75">
      <c r="A665" s="51">
        <f t="shared" si="24"/>
        <v>665</v>
      </c>
      <c r="B665" s="68" t="s">
        <v>3</v>
      </c>
      <c r="C665" s="71" t="s">
        <v>60</v>
      </c>
      <c r="D665" s="71" t="s">
        <v>3</v>
      </c>
      <c r="E665" s="71" t="s">
        <v>3</v>
      </c>
      <c r="F665" s="71" t="s">
        <v>3</v>
      </c>
      <c r="G665" s="71" t="s">
        <v>3</v>
      </c>
      <c r="H665" s="69"/>
    </row>
    <row r="666" spans="1:8" ht="12.75">
      <c r="A666" s="51">
        <f t="shared" si="24"/>
        <v>666</v>
      </c>
      <c r="B666" s="68" t="s">
        <v>3</v>
      </c>
      <c r="C666" s="71" t="s">
        <v>203</v>
      </c>
      <c r="D666" s="68">
        <v>2023</v>
      </c>
      <c r="E666" s="68">
        <v>2023</v>
      </c>
      <c r="F666" s="68">
        <v>2022</v>
      </c>
      <c r="G666" s="69"/>
      <c r="H666" s="69"/>
    </row>
    <row r="667" spans="1:8" ht="12.75">
      <c r="A667" s="51">
        <f t="shared" si="24"/>
        <v>667</v>
      </c>
      <c r="B667" s="69"/>
      <c r="C667" s="71" t="s">
        <v>204</v>
      </c>
      <c r="D667" s="71" t="s">
        <v>189</v>
      </c>
      <c r="E667" s="71" t="s">
        <v>205</v>
      </c>
      <c r="F667" s="71" t="s">
        <v>206</v>
      </c>
      <c r="G667" s="71" t="s">
        <v>207</v>
      </c>
      <c r="H667" s="69"/>
    </row>
    <row r="668" spans="1:8" ht="12.75">
      <c r="A668" s="51">
        <f t="shared" si="24"/>
        <v>668</v>
      </c>
      <c r="B668" s="69"/>
      <c r="C668" s="71" t="s">
        <v>208</v>
      </c>
      <c r="D668" s="71" t="s">
        <v>209</v>
      </c>
      <c r="E668" s="71" t="s">
        <v>210</v>
      </c>
      <c r="F668" s="71" t="s">
        <v>211</v>
      </c>
      <c r="G668" s="68">
        <v>2022</v>
      </c>
      <c r="H668" s="69"/>
    </row>
    <row r="669" spans="1:8" ht="12.75">
      <c r="A669" s="51">
        <f t="shared" si="24"/>
        <v>669</v>
      </c>
      <c r="B669" s="68" t="s">
        <v>3</v>
      </c>
      <c r="C669" s="73" t="s">
        <v>12</v>
      </c>
      <c r="D669" s="73" t="s">
        <v>12</v>
      </c>
      <c r="E669" s="73" t="s">
        <v>12</v>
      </c>
      <c r="F669" s="73" t="s">
        <v>12</v>
      </c>
      <c r="G669" s="73"/>
      <c r="H669" s="69"/>
    </row>
    <row r="670" spans="1:8" ht="12.75">
      <c r="A670" s="51">
        <f t="shared" si="24"/>
        <v>670</v>
      </c>
      <c r="B670" s="68" t="s">
        <v>134</v>
      </c>
      <c r="C670" s="142">
        <v>267729002</v>
      </c>
      <c r="D670" s="104">
        <f>G648</f>
        <v>895710</v>
      </c>
      <c r="E670" s="71" t="s">
        <v>3</v>
      </c>
      <c r="F670" s="71" t="s">
        <v>3</v>
      </c>
      <c r="G670" s="71" t="s">
        <v>3</v>
      </c>
      <c r="H670" s="69"/>
    </row>
    <row r="671" spans="1:8" ht="12.75">
      <c r="A671" s="51">
        <f t="shared" si="24"/>
        <v>671</v>
      </c>
      <c r="B671" s="68" t="s">
        <v>153</v>
      </c>
      <c r="C671" s="142">
        <v>267729002</v>
      </c>
      <c r="D671" s="105">
        <f>G649</f>
        <v>1924065</v>
      </c>
      <c r="E671" s="71" t="s">
        <v>3</v>
      </c>
      <c r="F671" s="71" t="s">
        <v>3</v>
      </c>
      <c r="G671" s="71" t="s">
        <v>3</v>
      </c>
      <c r="H671" s="69"/>
    </row>
    <row r="672" spans="1:8" ht="12.75">
      <c r="A672" s="51">
        <f t="shared" si="24"/>
        <v>672</v>
      </c>
      <c r="B672" s="68" t="s">
        <v>3</v>
      </c>
      <c r="C672" s="73" t="s">
        <v>12</v>
      </c>
      <c r="D672" s="73" t="s">
        <v>12</v>
      </c>
      <c r="E672" s="73" t="s">
        <v>12</v>
      </c>
      <c r="F672" s="73" t="s">
        <v>12</v>
      </c>
      <c r="G672" s="73" t="s">
        <v>12</v>
      </c>
      <c r="H672" s="69"/>
    </row>
    <row r="673" spans="1:8" ht="12.75">
      <c r="A673" s="51">
        <f t="shared" si="24"/>
        <v>673</v>
      </c>
      <c r="B673" s="71" t="s">
        <v>3</v>
      </c>
      <c r="C673" s="71" t="s">
        <v>387</v>
      </c>
      <c r="D673" s="106">
        <f>D670+D671</f>
        <v>2819775</v>
      </c>
      <c r="E673" s="78">
        <f>D673/C671</f>
        <v>0.010532198525134009</v>
      </c>
      <c r="F673" s="78">
        <v>0.0103948443000261</v>
      </c>
      <c r="G673" s="141">
        <f>(E673-F673)/F673</f>
        <v>0.013213687588140606</v>
      </c>
      <c r="H673" s="69"/>
    </row>
    <row r="674" spans="1:8" ht="12.75">
      <c r="A674" s="51">
        <f t="shared" si="24"/>
        <v>674</v>
      </c>
      <c r="B674" s="71" t="s">
        <v>273</v>
      </c>
      <c r="C674" s="143">
        <v>36557819</v>
      </c>
      <c r="D674" s="38">
        <f aca="true" t="shared" si="25" ref="D674:D680">G654</f>
        <v>19990</v>
      </c>
      <c r="E674" s="78">
        <f>D674/C674</f>
        <v>0.0005468050487366328</v>
      </c>
      <c r="F674" s="78">
        <v>0.0005443065089882322</v>
      </c>
      <c r="G674" s="140">
        <f aca="true" t="shared" si="26" ref="G674:G680">(E674-F674)/F674</f>
        <v>0.004590317600729976</v>
      </c>
      <c r="H674" s="69"/>
    </row>
    <row r="675" spans="1:8" ht="12.75">
      <c r="A675" s="51">
        <f t="shared" si="24"/>
        <v>675</v>
      </c>
      <c r="B675" s="71" t="s">
        <v>274</v>
      </c>
      <c r="C675" s="143">
        <v>28527616</v>
      </c>
      <c r="D675" s="38">
        <f t="shared" si="25"/>
        <v>9980</v>
      </c>
      <c r="E675" s="78">
        <f aca="true" t="shared" si="27" ref="E675:E680">D675/C675</f>
        <v>0.00034983645321081156</v>
      </c>
      <c r="F675" s="150">
        <v>0.0005625312004289169</v>
      </c>
      <c r="G675" s="141">
        <f t="shared" si="26"/>
        <v>-0.37810302265177564</v>
      </c>
      <c r="H675" s="69"/>
    </row>
    <row r="676" spans="1:8" ht="12.75">
      <c r="A676" s="51">
        <f t="shared" si="24"/>
        <v>676</v>
      </c>
      <c r="B676" s="71" t="s">
        <v>275</v>
      </c>
      <c r="C676" s="143">
        <v>841500</v>
      </c>
      <c r="D676" s="38">
        <f t="shared" si="25"/>
        <v>500</v>
      </c>
      <c r="E676" s="78">
        <f t="shared" si="27"/>
        <v>0.0005941770647653001</v>
      </c>
      <c r="F676" s="78">
        <v>0.0005941770647653001</v>
      </c>
      <c r="G676" s="140">
        <f t="shared" si="26"/>
        <v>0</v>
      </c>
      <c r="H676" s="69"/>
    </row>
    <row r="677" spans="1:8" ht="12.75">
      <c r="A677" s="51">
        <f t="shared" si="24"/>
        <v>677</v>
      </c>
      <c r="B677" s="71" t="s">
        <v>202</v>
      </c>
      <c r="C677" s="144">
        <v>117214877</v>
      </c>
      <c r="D677" s="38">
        <f t="shared" si="25"/>
        <v>165476</v>
      </c>
      <c r="E677" s="78">
        <f t="shared" si="27"/>
        <v>0.0014117320619634315</v>
      </c>
      <c r="F677" s="78">
        <v>0.0014005247430023365</v>
      </c>
      <c r="G677" s="140">
        <f t="shared" si="26"/>
        <v>0.008002228462647238</v>
      </c>
      <c r="H677" s="69"/>
    </row>
    <row r="678" spans="1:8" ht="12.75">
      <c r="A678" s="51">
        <f t="shared" si="24"/>
        <v>678</v>
      </c>
      <c r="B678" s="71" t="s">
        <v>276</v>
      </c>
      <c r="C678" s="143">
        <v>62812412</v>
      </c>
      <c r="D678" s="38">
        <f t="shared" si="25"/>
        <v>165476</v>
      </c>
      <c r="E678" s="78">
        <f t="shared" si="27"/>
        <v>0.002634447471942329</v>
      </c>
      <c r="F678" s="78">
        <v>0.002584989966610806</v>
      </c>
      <c r="G678" s="140">
        <f t="shared" si="26"/>
        <v>0.019132571487837095</v>
      </c>
      <c r="H678" s="69"/>
    </row>
    <row r="679" spans="1:8" ht="12.75">
      <c r="A679" s="51">
        <f t="shared" si="24"/>
        <v>679</v>
      </c>
      <c r="B679" s="71" t="s">
        <v>277</v>
      </c>
      <c r="C679" s="143">
        <v>67491871</v>
      </c>
      <c r="D679" s="38">
        <f t="shared" si="25"/>
        <v>260800.45</v>
      </c>
      <c r="E679" s="78">
        <f t="shared" si="27"/>
        <v>0.003864175731622554</v>
      </c>
      <c r="F679" s="78">
        <v>0.0038782945372273373</v>
      </c>
      <c r="G679" s="140">
        <f t="shared" si="26"/>
        <v>-0.0036404675996777754</v>
      </c>
      <c r="H679" s="69"/>
    </row>
    <row r="680" spans="1:9" ht="12.75">
      <c r="A680" s="51">
        <f t="shared" si="24"/>
        <v>680</v>
      </c>
      <c r="B680" s="71" t="s">
        <v>278</v>
      </c>
      <c r="C680" s="143">
        <v>33632768</v>
      </c>
      <c r="D680" s="38">
        <f t="shared" si="25"/>
        <v>89143</v>
      </c>
      <c r="E680" s="78">
        <f t="shared" si="27"/>
        <v>0.0026504806265128106</v>
      </c>
      <c r="F680" s="151">
        <v>0.00268</v>
      </c>
      <c r="G680" s="140">
        <f t="shared" si="26"/>
        <v>-0.011014691599697578</v>
      </c>
      <c r="H680" s="76">
        <v>4</v>
      </c>
      <c r="I680" s="5">
        <v>5</v>
      </c>
    </row>
    <row r="681" spans="1:9" ht="12.75">
      <c r="A681" s="51">
        <f t="shared" si="24"/>
        <v>681</v>
      </c>
      <c r="B681" s="70"/>
      <c r="C681" s="73" t="s">
        <v>12</v>
      </c>
      <c r="D681" s="71" t="s">
        <v>212</v>
      </c>
      <c r="E681" s="71" t="s">
        <v>212</v>
      </c>
      <c r="F681" s="77"/>
      <c r="G681" s="77"/>
      <c r="H681" s="71" t="s">
        <v>3</v>
      </c>
      <c r="I681" s="1" t="s">
        <v>3</v>
      </c>
    </row>
    <row r="682" spans="1:8" ht="12.75">
      <c r="A682" s="51"/>
      <c r="B682" s="69"/>
      <c r="C682" s="69"/>
      <c r="D682" s="69"/>
      <c r="E682" s="69"/>
      <c r="F682" s="69"/>
      <c r="G682" s="69"/>
      <c r="H682" s="69"/>
    </row>
    <row r="683" ht="12.75">
      <c r="F683" s="145"/>
    </row>
    <row r="684" ht="12.75">
      <c r="F684" s="69"/>
    </row>
    <row r="685" ht="12.75">
      <c r="F685" s="69"/>
    </row>
  </sheetData>
  <sheetProtection/>
  <printOptions gridLines="1" headings="1"/>
  <pageMargins left="0.25" right="0.25" top="0.75" bottom="0.75" header="0.3" footer="0.3"/>
  <pageSetup fitToWidth="0" fitToHeight="1" horizontalDpi="600" verticalDpi="600" orientation="landscape" scale="92" r:id="rId1"/>
  <headerFooter alignWithMargins="0">
    <oddHeader>&amp;CDRAFT 2023 BUDGET
Town of Rockland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</cp:lastModifiedBy>
  <cp:lastPrinted>2022-10-26T22:02:01Z</cp:lastPrinted>
  <dcterms:created xsi:type="dcterms:W3CDTF">2001-09-10T17:23:29Z</dcterms:created>
  <dcterms:modified xsi:type="dcterms:W3CDTF">2023-04-24T13:31:09Z</dcterms:modified>
  <cp:category/>
  <cp:version/>
  <cp:contentType/>
  <cp:contentStatus/>
</cp:coreProperties>
</file>